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cbad\Downloads\"/>
    </mc:Choice>
  </mc:AlternateContent>
  <xr:revisionPtr revIDLastSave="0" documentId="13_ncr:1_{12B96372-37BC-4E3D-88B3-B21AF4DECAA8}" xr6:coauthVersionLast="47" xr6:coauthVersionMax="47" xr10:uidLastSave="{00000000-0000-0000-0000-000000000000}"/>
  <bookViews>
    <workbookView xWindow="-110" yWindow="-110" windowWidth="25820" windowHeight="15500" activeTab="3" xr2:uid="{00000000-000D-0000-FFFF-FFFF00000000}"/>
  </bookViews>
  <sheets>
    <sheet name="Meat Birds" sheetId="1" r:id="rId1"/>
    <sheet name="Pullet Cost" sheetId="2" r:id="rId2"/>
    <sheet name="Egg Production" sheetId="3" r:id="rId3"/>
    <sheet name="Abou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3" l="1"/>
  <c r="G29" i="3" s="1"/>
  <c r="G30" i="3" s="1"/>
  <c r="G31" i="3" s="1"/>
  <c r="G32" i="3" s="1"/>
  <c r="G33" i="3" s="1"/>
  <c r="G34" i="3" s="1"/>
  <c r="G35" i="3" s="1"/>
  <c r="G36" i="3" s="1"/>
  <c r="G37" i="3" s="1"/>
  <c r="G38" i="3" s="1"/>
  <c r="G39" i="3" s="1"/>
  <c r="G40" i="3" s="1"/>
  <c r="G41" i="3" s="1"/>
  <c r="G42" i="3" s="1"/>
  <c r="G43" i="3" s="1"/>
  <c r="G44" i="3" s="1"/>
  <c r="L27" i="3"/>
  <c r="L28" i="3" s="1"/>
  <c r="L29" i="3" s="1"/>
  <c r="L30" i="3" s="1"/>
  <c r="L31" i="3" s="1"/>
  <c r="L32" i="3" s="1"/>
  <c r="L33" i="3" s="1"/>
  <c r="L34" i="3" s="1"/>
  <c r="L35" i="3" s="1"/>
  <c r="L36" i="3" s="1"/>
  <c r="L37" i="3" s="1"/>
  <c r="L38" i="3" s="1"/>
  <c r="L39" i="3" s="1"/>
  <c r="L40" i="3" s="1"/>
  <c r="L41" i="3" s="1"/>
  <c r="L42" i="3" s="1"/>
  <c r="L43" i="3" s="1"/>
  <c r="L44" i="3" s="1"/>
  <c r="J27" i="3"/>
  <c r="J28" i="3" s="1"/>
  <c r="J29" i="3" s="1"/>
  <c r="J30" i="3" s="1"/>
  <c r="J31" i="3" s="1"/>
  <c r="J32" i="3" s="1"/>
  <c r="J33" i="3" s="1"/>
  <c r="J34" i="3" s="1"/>
  <c r="J35" i="3" s="1"/>
  <c r="J36" i="3" s="1"/>
  <c r="J37" i="3" s="1"/>
  <c r="J38" i="3" s="1"/>
  <c r="J39" i="3" s="1"/>
  <c r="J40" i="3" s="1"/>
  <c r="J41" i="3" s="1"/>
  <c r="J42" i="3" s="1"/>
  <c r="J43" i="3" s="1"/>
  <c r="J44" i="3" s="1"/>
  <c r="G27" i="3"/>
  <c r="H26" i="3"/>
  <c r="H27" i="3" s="1"/>
  <c r="H28" i="3" s="1"/>
  <c r="H29" i="3" s="1"/>
  <c r="H30" i="3" s="1"/>
  <c r="H31" i="3" s="1"/>
  <c r="H32" i="3" s="1"/>
  <c r="H33" i="3" s="1"/>
  <c r="H34" i="3" s="1"/>
  <c r="H35" i="3" s="1"/>
  <c r="H36" i="3" s="1"/>
  <c r="H37" i="3" s="1"/>
  <c r="H38" i="3" s="1"/>
  <c r="H39" i="3" s="1"/>
  <c r="H40" i="3" s="1"/>
  <c r="H41" i="3" s="1"/>
  <c r="H42" i="3" s="1"/>
  <c r="H43" i="3" s="1"/>
  <c r="H44" i="3" s="1"/>
  <c r="D21" i="3"/>
  <c r="D9" i="3"/>
  <c r="D10" i="3" s="1"/>
  <c r="D11" i="3" s="1"/>
  <c r="D12" i="3" s="1"/>
  <c r="D13" i="3" s="1"/>
  <c r="D14" i="3" s="1"/>
  <c r="E5" i="3"/>
  <c r="C34" i="2"/>
  <c r="C4" i="3" s="1"/>
  <c r="E11" i="3" s="1"/>
  <c r="F11" i="3" s="1"/>
  <c r="D31" i="2"/>
  <c r="E31" i="2" s="1"/>
  <c r="D30" i="2"/>
  <c r="E30" i="2" s="1"/>
  <c r="D29" i="2"/>
  <c r="E29" i="2" s="1"/>
  <c r="D28" i="2"/>
  <c r="E28" i="2" s="1"/>
  <c r="D27" i="2"/>
  <c r="D32" i="2" s="1"/>
  <c r="E33" i="2" s="1"/>
  <c r="B27" i="2"/>
  <c r="C26" i="2"/>
  <c r="D19" i="2"/>
  <c r="E19" i="2" s="1"/>
  <c r="D18" i="2"/>
  <c r="E18" i="2" s="1"/>
  <c r="D17" i="2"/>
  <c r="E17" i="2" s="1"/>
  <c r="D16" i="2"/>
  <c r="E16" i="2" s="1"/>
  <c r="D15" i="2"/>
  <c r="E15" i="2" s="1"/>
  <c r="D14" i="2"/>
  <c r="E14" i="2" s="1"/>
  <c r="B13" i="2"/>
  <c r="D13" i="2" s="1"/>
  <c r="E13" i="2" s="1"/>
  <c r="C12" i="2"/>
  <c r="B12" i="2"/>
  <c r="D12" i="2" s="1"/>
  <c r="D20" i="2" s="1"/>
  <c r="D38" i="1"/>
  <c r="E38" i="1" s="1"/>
  <c r="D37" i="1"/>
  <c r="D39" i="1" s="1"/>
  <c r="E40" i="1" s="1"/>
  <c r="D36" i="1"/>
  <c r="E36" i="1" s="1"/>
  <c r="B34" i="1"/>
  <c r="D34" i="1" s="1"/>
  <c r="C33" i="1"/>
  <c r="D35" i="1" s="1"/>
  <c r="E35" i="1" s="1"/>
  <c r="D26" i="1"/>
  <c r="E26" i="1" s="1"/>
  <c r="D25" i="1"/>
  <c r="E25" i="1" s="1"/>
  <c r="D24" i="1"/>
  <c r="E24" i="1" s="1"/>
  <c r="D23" i="1"/>
  <c r="E23" i="1" s="1"/>
  <c r="D22" i="1"/>
  <c r="E22" i="1" s="1"/>
  <c r="D21" i="1"/>
  <c r="E21" i="1" s="1"/>
  <c r="C20" i="1"/>
  <c r="B20" i="1"/>
  <c r="D20" i="1" s="1"/>
  <c r="E20" i="1" s="1"/>
  <c r="D19" i="1"/>
  <c r="D27" i="1" s="1"/>
  <c r="C19" i="1"/>
  <c r="B19" i="1"/>
  <c r="E16" i="1"/>
  <c r="E28" i="1" l="1"/>
  <c r="E27" i="1"/>
  <c r="E19" i="1"/>
  <c r="E27" i="2"/>
  <c r="E32" i="2" s="1"/>
  <c r="E35" i="2" s="1"/>
  <c r="E5" i="2" s="1"/>
  <c r="E37" i="1"/>
  <c r="E21" i="2"/>
  <c r="E20" i="2"/>
  <c r="E22" i="2" s="1"/>
  <c r="E4" i="2" s="1"/>
  <c r="E7" i="2" s="1"/>
  <c r="B6" i="3" s="1"/>
  <c r="E6" i="3" s="1"/>
  <c r="F6" i="3" s="1"/>
  <c r="E12" i="2"/>
  <c r="E10" i="3"/>
  <c r="F10" i="3" s="1"/>
  <c r="E9" i="3"/>
  <c r="F9" i="3" s="1"/>
  <c r="C17" i="3"/>
  <c r="E7" i="3"/>
  <c r="F7" i="3" s="1"/>
  <c r="E14" i="3"/>
  <c r="F14" i="3" s="1"/>
  <c r="E13" i="3"/>
  <c r="F13" i="3" s="1"/>
  <c r="E8" i="3"/>
  <c r="F8" i="3" s="1"/>
  <c r="E12" i="3"/>
  <c r="F12" i="3" s="1"/>
  <c r="E34" i="1"/>
  <c r="E39" i="1" s="1"/>
  <c r="E41" i="1" s="1"/>
  <c r="E7" i="1" s="1"/>
  <c r="F5" i="3"/>
  <c r="F15" i="3" s="1"/>
  <c r="F18" i="3" l="1"/>
  <c r="E18" i="3" s="1"/>
  <c r="E26" i="3" s="1"/>
  <c r="E15" i="3"/>
  <c r="F16" i="3" s="1"/>
  <c r="A26" i="3"/>
  <c r="E29" i="1"/>
  <c r="E6" i="1" s="1"/>
  <c r="E27" i="3" l="1"/>
  <c r="E11" i="1"/>
  <c r="E15" i="1" s="1"/>
  <c r="E9" i="1"/>
  <c r="C26" i="3"/>
  <c r="D26" i="3" s="1"/>
  <c r="F26" i="3" s="1"/>
  <c r="I26" i="3" s="1"/>
  <c r="K26" i="3" s="1"/>
  <c r="M26" i="3" s="1"/>
  <c r="A27" i="3"/>
  <c r="A28" i="3" l="1"/>
  <c r="C27" i="3"/>
  <c r="D27" i="3" s="1"/>
  <c r="F27" i="3"/>
  <c r="I27" i="3" s="1"/>
  <c r="K27" i="3" s="1"/>
  <c r="M27" i="3" s="1"/>
  <c r="E28" i="3"/>
  <c r="C28" i="3" l="1"/>
  <c r="D28" i="3" s="1"/>
  <c r="F28" i="3" s="1"/>
  <c r="I28" i="3" s="1"/>
  <c r="K28" i="3" s="1"/>
  <c r="M28" i="3" s="1"/>
  <c r="A29" i="3"/>
  <c r="E29" i="3"/>
  <c r="F29" i="3" l="1"/>
  <c r="I29" i="3" s="1"/>
  <c r="K29" i="3" s="1"/>
  <c r="M29" i="3" s="1"/>
  <c r="E30" i="3"/>
  <c r="A30" i="3"/>
  <c r="C29" i="3"/>
  <c r="D29" i="3" s="1"/>
  <c r="A31" i="3" l="1"/>
  <c r="C30" i="3"/>
  <c r="D30" i="3" s="1"/>
  <c r="E31" i="3"/>
  <c r="F30" i="3"/>
  <c r="I30" i="3" s="1"/>
  <c r="K30" i="3" s="1"/>
  <c r="M30" i="3" s="1"/>
  <c r="C31" i="3" l="1"/>
  <c r="D31" i="3" s="1"/>
  <c r="F31" i="3" s="1"/>
  <c r="I31" i="3" s="1"/>
  <c r="K31" i="3" s="1"/>
  <c r="M31" i="3" s="1"/>
  <c r="A32" i="3"/>
  <c r="E32" i="3"/>
  <c r="E33" i="3" l="1"/>
  <c r="A33" i="3"/>
  <c r="C32" i="3"/>
  <c r="D32" i="3" s="1"/>
  <c r="F32" i="3" s="1"/>
  <c r="I32" i="3" s="1"/>
  <c r="K32" i="3" s="1"/>
  <c r="M32" i="3" s="1"/>
  <c r="F33" i="3" l="1"/>
  <c r="I33" i="3" s="1"/>
  <c r="K33" i="3" s="1"/>
  <c r="M33" i="3" s="1"/>
  <c r="E34" i="3"/>
  <c r="A34" i="3"/>
  <c r="C33" i="3"/>
  <c r="D33" i="3" s="1"/>
  <c r="A35" i="3" l="1"/>
  <c r="C34" i="3"/>
  <c r="D34" i="3" s="1"/>
  <c r="E35" i="3"/>
  <c r="F34" i="3"/>
  <c r="I34" i="3" s="1"/>
  <c r="K34" i="3" s="1"/>
  <c r="M34" i="3" s="1"/>
  <c r="C35" i="3" l="1"/>
  <c r="D35" i="3" s="1"/>
  <c r="F35" i="3" s="1"/>
  <c r="I35" i="3" s="1"/>
  <c r="K35" i="3" s="1"/>
  <c r="M35" i="3" s="1"/>
  <c r="A36" i="3"/>
  <c r="E36" i="3"/>
  <c r="E37" i="3" l="1"/>
  <c r="A37" i="3"/>
  <c r="C36" i="3"/>
  <c r="D36" i="3" s="1"/>
  <c r="F36" i="3" s="1"/>
  <c r="I36" i="3" s="1"/>
  <c r="K36" i="3" s="1"/>
  <c r="M36" i="3" s="1"/>
  <c r="E38" i="3" l="1"/>
  <c r="C37" i="3"/>
  <c r="D37" i="3" s="1"/>
  <c r="F37" i="3" s="1"/>
  <c r="I37" i="3" s="1"/>
  <c r="K37" i="3" s="1"/>
  <c r="M37" i="3" s="1"/>
  <c r="A38" i="3"/>
  <c r="F38" i="3" l="1"/>
  <c r="I38" i="3" s="1"/>
  <c r="K38" i="3" s="1"/>
  <c r="M38" i="3" s="1"/>
  <c r="E39" i="3"/>
  <c r="A39" i="3"/>
  <c r="C38" i="3"/>
  <c r="D38" i="3" s="1"/>
  <c r="C39" i="3" l="1"/>
  <c r="D39" i="3" s="1"/>
  <c r="F39" i="3" s="1"/>
  <c r="I39" i="3" s="1"/>
  <c r="K39" i="3" s="1"/>
  <c r="M39" i="3" s="1"/>
  <c r="A40" i="3"/>
  <c r="E40" i="3"/>
  <c r="F40" i="3" l="1"/>
  <c r="I40" i="3" s="1"/>
  <c r="K40" i="3" s="1"/>
  <c r="M40" i="3" s="1"/>
  <c r="E41" i="3"/>
  <c r="A41" i="3"/>
  <c r="C40" i="3"/>
  <c r="D40" i="3" s="1"/>
  <c r="A42" i="3" l="1"/>
  <c r="C41" i="3"/>
  <c r="D41" i="3" s="1"/>
  <c r="F41" i="3"/>
  <c r="I41" i="3" s="1"/>
  <c r="K41" i="3" s="1"/>
  <c r="M41" i="3" s="1"/>
  <c r="E42" i="3"/>
  <c r="C42" i="3" l="1"/>
  <c r="D42" i="3" s="1"/>
  <c r="A43" i="3"/>
  <c r="F42" i="3"/>
  <c r="I42" i="3" s="1"/>
  <c r="K42" i="3" s="1"/>
  <c r="M42" i="3" s="1"/>
  <c r="E43" i="3"/>
  <c r="A44" i="3" l="1"/>
  <c r="C44" i="3" s="1"/>
  <c r="D44" i="3" s="1"/>
  <c r="C43" i="3"/>
  <c r="D43" i="3" s="1"/>
  <c r="F43" i="3" s="1"/>
  <c r="I43" i="3" s="1"/>
  <c r="K43" i="3" s="1"/>
  <c r="M43" i="3" s="1"/>
  <c r="E44" i="3"/>
  <c r="F44" i="3" s="1"/>
  <c r="I44" i="3" s="1"/>
  <c r="K44" i="3" s="1"/>
  <c r="M44" i="3" s="1"/>
</calcChain>
</file>

<file path=xl/sharedStrings.xml><?xml version="1.0" encoding="utf-8"?>
<sst xmlns="http://schemas.openxmlformats.org/spreadsheetml/2006/main" count="146" uniqueCount="102">
  <si>
    <t>Meat Bird Production</t>
  </si>
  <si>
    <t>Universal Rates</t>
  </si>
  <si>
    <t>Per Bird Cost</t>
  </si>
  <si>
    <t>Batch Size</t>
  </si>
  <si>
    <t>Brooder Cost</t>
  </si>
  <si>
    <t>Chick Cost (Inc. shipping)</t>
  </si>
  <si>
    <t>Pasture Cost</t>
  </si>
  <si>
    <t>Labor Rate</t>
  </si>
  <si>
    <t>Processing</t>
  </si>
  <si>
    <t>Daily Chore Time (hrs)</t>
  </si>
  <si>
    <t>Subtotal Cost</t>
  </si>
  <si>
    <t>Amoritization (# Birds)</t>
  </si>
  <si>
    <t>Markup Goal (%)</t>
  </si>
  <si>
    <t>Total</t>
  </si>
  <si>
    <t>Selling Price</t>
  </si>
  <si>
    <t>Target Carcass (lbs)</t>
  </si>
  <si>
    <t>Price per pound</t>
  </si>
  <si>
    <t>Feed Conversion</t>
  </si>
  <si>
    <t>Brooder Production Cost</t>
  </si>
  <si>
    <t>Initial Cost</t>
  </si>
  <si>
    <t>Total Units</t>
  </si>
  <si>
    <t>Group Cost</t>
  </si>
  <si>
    <t>Per Chick Cost</t>
  </si>
  <si>
    <t>Chick</t>
  </si>
  <si>
    <t>Labor (rate x # days)</t>
  </si>
  <si>
    <t>Feed, Starter(per pound)</t>
  </si>
  <si>
    <t>Bedding (per batch)</t>
  </si>
  <si>
    <t>Heat (per batch)</t>
  </si>
  <si>
    <t>Brooder structure</t>
  </si>
  <si>
    <t>Feeder(s) brooder</t>
  </si>
  <si>
    <t>Waterer(s) brooder</t>
  </si>
  <si>
    <t>Subtotal - Less Mortality</t>
  </si>
  <si>
    <t>Mortality (brooder)</t>
  </si>
  <si>
    <t>Subtotal - Brooder total</t>
  </si>
  <si>
    <t>Pasture Production Cost</t>
  </si>
  <si>
    <t># Chicks Move to Field</t>
  </si>
  <si>
    <t>Feed Grower (per pound)</t>
  </si>
  <si>
    <t>Field Shelter</t>
  </si>
  <si>
    <t>Field Feeder(s)</t>
  </si>
  <si>
    <t xml:space="preserve">Waterer(s) field </t>
  </si>
  <si>
    <t>Mortality (field)</t>
  </si>
  <si>
    <t>Subtotal - Field total</t>
  </si>
  <si>
    <t>Pullet Production</t>
  </si>
  <si>
    <t>Per Pullet Cost</t>
  </si>
  <si>
    <t>Markup Goal</t>
  </si>
  <si>
    <t>Batch Cost</t>
  </si>
  <si>
    <t>Total Pullets</t>
  </si>
  <si>
    <t>Subtotal - Pasture total</t>
  </si>
  <si>
    <t>Cost of Egg Production</t>
  </si>
  <si>
    <t>Daily Cost</t>
  </si>
  <si>
    <t>Layer Production Costs</t>
  </si>
  <si>
    <t>Units</t>
  </si>
  <si>
    <t>Amortization (# hens)</t>
  </si>
  <si>
    <t>Per Hen</t>
  </si>
  <si>
    <t>Flock Size</t>
  </si>
  <si>
    <t>Labor rate (rate x  daily hrs)</t>
  </si>
  <si>
    <t xml:space="preserve">Pullet Cost </t>
  </si>
  <si>
    <t>Feed, Layer (per pound)</t>
  </si>
  <si>
    <t>Portable Electric Fencing</t>
  </si>
  <si>
    <t>Engergizer</t>
  </si>
  <si>
    <t>Nest Boxes</t>
  </si>
  <si>
    <t>Winter Housing</t>
  </si>
  <si>
    <t>Daily Maintenance Costs</t>
  </si>
  <si>
    <t>Dozen/Hour</t>
  </si>
  <si>
    <t>Per Dozen</t>
  </si>
  <si>
    <t>Packing Labor</t>
  </si>
  <si>
    <t>Cost per Dozen Calculation (per day)</t>
  </si>
  <si>
    <t>Cost to Produce</t>
  </si>
  <si>
    <t>Number of Hens</t>
  </si>
  <si>
    <t>Rate of Lay</t>
  </si>
  <si>
    <t>Eggs Laid</t>
  </si>
  <si>
    <t xml:space="preserve">Dozens </t>
  </si>
  <si>
    <t>Layer Cost</t>
  </si>
  <si>
    <t>Production</t>
  </si>
  <si>
    <t>Carton</t>
  </si>
  <si>
    <t>Packing</t>
  </si>
  <si>
    <t>Break Even</t>
  </si>
  <si>
    <t>Margin/Profit</t>
  </si>
  <si>
    <t>Wholesale</t>
  </si>
  <si>
    <t>Retail Markup</t>
  </si>
  <si>
    <t>Retail +20%</t>
  </si>
  <si>
    <t xml:space="preserve">This worksheet was created by Jeff Mattocks to help producers understand the cost and value of their production. He first presented it at the APPPA conference in Greenville TX. Mike Badger edited the sheet to streamilne the sheets and create a dashboard of common numbers to really help with modeling various scenarios. </t>
  </si>
  <si>
    <t xml:space="preserve">These instructions are to help guide you for those spreadsheet fields that may not be intuitive. </t>
  </si>
  <si>
    <t xml:space="preserve">The formulas are not hidden, so inspect them at will. To use this calculator, download a copy to your computer File &gt; Download. </t>
  </si>
  <si>
    <t>MEAT BIRDS TAB</t>
  </si>
  <si>
    <r>
      <rPr>
        <b/>
        <sz val="14"/>
        <color rgb="FF000000"/>
        <rFont val="Arial"/>
        <family val="2"/>
      </rPr>
      <t xml:space="preserve">Universal Rates: </t>
    </r>
    <r>
      <rPr>
        <sz val="14"/>
        <color rgb="FF000000"/>
        <rFont val="Arial"/>
        <family val="2"/>
      </rPr>
      <t xml:space="preserve">The meat bird and pullet tabs include a section for you to enter some basic information about your batch. The fields are self-evident except for the Amortization field. The Amortization field requires you to specify a number of birds that you can spread infrastructure costs over.  </t>
    </r>
  </si>
  <si>
    <t>Your shelter and equipment costs in the Brooder and Pasture Production sections will be divided across the number you specified in the Amortization field. To populate the Amortization field, take the number of birds you produce in a year and multiply this by the number of years you predict your shelters and equipment will last. For example, if you want your equipment and shelters to last for five years and you produce 5,000 meat birds per year, then the Amortization number would be 25,000. This field can be anything except zero.</t>
  </si>
  <si>
    <r>
      <rPr>
        <b/>
        <sz val="14"/>
        <color rgb="FF000000"/>
        <rFont val="Arial"/>
        <family val="2"/>
      </rPr>
      <t xml:space="preserve">Brooder and Pasture Production Cost: </t>
    </r>
    <r>
      <rPr>
        <sz val="14"/>
        <color rgb="FF000000"/>
        <rFont val="Arial"/>
        <family val="2"/>
      </rPr>
      <t xml:space="preserve">The critical values to enter here are feed costs and amounts and estimated mortality. There is a cost field and total units field. Enter the cost per pound of feed in the cost and the estimated amount per bird. For example, if you’re feeding three pounds of organic starter to your broilers that costs $.50 per pound, those the values to plug into the units and cost fields, respectively. </t>
    </r>
  </si>
  <si>
    <t xml:space="preserve">Brooder bedding is a hard cost you have that is directly related to the production of those birds, it’s a good idea to include that. </t>
  </si>
  <si>
    <t xml:space="preserve">The other values for buildings, shelters, feeders, and waterers are optional. If you want to estimate how your infrastructure costs influence your production costs, then enter them. For each item, there is a cost and then the number of units you have. The spreadsheet calculates a total cost and then divides by the number of birds you specified in the Amortization field. </t>
  </si>
  <si>
    <t>There’s not space in this brief article to argue for inclusion or exclusion of the infrastructure in this calculation. If you prefer to pay for your infrastructure or labor from the gross margin, then do not enter values for the infrastructure items.</t>
  </si>
  <si>
    <r>
      <rPr>
        <b/>
        <sz val="14"/>
        <color rgb="FF000000"/>
        <rFont val="Arial"/>
        <family val="2"/>
      </rPr>
      <t xml:space="preserve">Per Bird Cost and Selling Price: </t>
    </r>
    <r>
      <rPr>
        <sz val="14"/>
        <color rgb="FF000000"/>
        <rFont val="Arial"/>
        <family val="2"/>
      </rPr>
      <t>These sections are found on the meat bird tab. The spreadsheet calculates the brooder and pasture production costs with an input field for processing costs and sales markup. After you enter processing and target markup value per bird, the spreadsheet calculates a selling price.</t>
    </r>
  </si>
  <si>
    <t xml:space="preserve">The Selling Price takes the estimated selling price and divides it by the target carcass weight, a weight that you need to specify. For meat birds, you need to know what your expectations are for the target weight at the end of your grow out.  The calculator spits out a selling price per pound and an estimated feed conversion. </t>
  </si>
  <si>
    <t>PULLET TAB</t>
  </si>
  <si>
    <r>
      <rPr>
        <b/>
        <sz val="14"/>
        <color rgb="FF000000"/>
        <rFont val="Arial"/>
        <family val="2"/>
      </rPr>
      <t xml:space="preserve">Per Pullet Cost: </t>
    </r>
    <r>
      <rPr>
        <sz val="14"/>
        <color rgb="FF000000"/>
        <rFont val="Arial"/>
        <family val="2"/>
      </rPr>
      <t xml:space="preserve">This field on the Pullet tab calculates the cost to raise the pullets from chicks. If you’re selling pullets, then you can add a markup to get a total price. </t>
    </r>
  </si>
  <si>
    <t>EGG PRODUCTION TAB</t>
  </si>
  <si>
    <r>
      <rPr>
        <b/>
        <sz val="14"/>
        <color rgb="FF000000"/>
        <rFont val="Arial"/>
        <family val="2"/>
      </rPr>
      <t>Egg Production:</t>
    </r>
    <r>
      <rPr>
        <sz val="14"/>
        <color rgb="FF000000"/>
        <rFont val="Arial"/>
        <family val="2"/>
      </rPr>
      <t xml:space="preserve"> The egg tab pulls the per pullet cost value into the spreadsheet. If you buy pullets, you can enter your purchase price for the pullet cost. Manually specifying the purchase price of the pullet will override the spreadsheet formula, so make sure you make a copy of the spreadsheet before you make any changes. </t>
    </r>
  </si>
  <si>
    <t xml:space="preserve">The same stipulations apply regarding calculating infrastructure costs for the layers as with meat bird and pullet cost calculators: enter them or zero them out. </t>
  </si>
  <si>
    <t xml:space="preserve">You’ll need to calculate a packing labor rate, which is an hourly wage divided by the estimated dozen per hour a person can pack. You may need to do some separate calculations here. For example, if one person can pack 150 dozen per hour and they earn $15 per hour, that’s one set of values. But if you have two people who can pack 200 dozen per hour, then the labor rate would become $30, and the dozen/hour value will be 200. </t>
  </si>
  <si>
    <t xml:space="preserve">The packing labor calculation will carry down to the Cost per Dozen Calculation. The values you need to supply are the per carton price, a profit margin, and a retail markup. This calculation is giving you a wholesale price first and then lets you markup the retail price from there. </t>
  </si>
  <si>
    <t>The cost per dozen calculator shows how lay rate affects your break-even and selling prices. If you have accurate and reliable numbers going into the spreadsheet, you can answer real and valuable questions, such as, “What if I took my winter production from 60% lay rate to 80%?”</t>
  </si>
  <si>
    <t>Enjoy the spreadsheet. Always make a copy before you start a new pricing project, and be sure to model various scenarios of feed, labor, batch sizes, and more. You will find the source spreadsheet when you log in to apppa.org/members.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</si>
</sst>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_(* #,##0_);_(* \(#,##0\);_(* &quot;-&quot;??_);_(@_)"/>
    <numFmt numFmtId="167" formatCode="_(&quot;$&quot;* #,##0.000_);_(&quot;$&quot;* \(#,##0.000\);_(&quot;$&quot;* &quot;-&quot;??_);_(@_)"/>
    <numFmt numFmtId="168" formatCode="_(* #,##0.0_);_(* \(#,##0.0\);_(* &quot;-&quot;??_);_(@_)"/>
    <numFmt numFmtId="169" formatCode="_(&quot;$&quot;* #,##0.0000_);_(&quot;$&quot;* \(#,##0.0000\);_(&quot;$&quot;* &quot;-&quot;??_);_(@_)"/>
    <numFmt numFmtId="170" formatCode="0.0"/>
  </numFmts>
  <fonts count="17" x14ac:knownFonts="1">
    <font>
      <sz val="14"/>
      <color theme="1"/>
      <name val="Arial"/>
      <scheme val="minor"/>
    </font>
    <font>
      <sz val="14"/>
      <color theme="1"/>
      <name val="Arial"/>
      <family val="2"/>
      <scheme val="minor"/>
    </font>
    <font>
      <b/>
      <sz val="14"/>
      <color theme="1"/>
      <name val="Calibri"/>
      <family val="2"/>
    </font>
    <font>
      <sz val="14"/>
      <color theme="1"/>
      <name val="Calibri"/>
      <family val="2"/>
    </font>
    <font>
      <sz val="11"/>
      <color rgb="FF3F3F76"/>
      <name val="Calibri"/>
      <family val="2"/>
    </font>
    <font>
      <b/>
      <sz val="11"/>
      <color rgb="FFFA7D00"/>
      <name val="Calibri"/>
      <family val="2"/>
    </font>
    <font>
      <b/>
      <u/>
      <sz val="14"/>
      <color theme="1"/>
      <name val="Arial"/>
      <family val="2"/>
    </font>
    <font>
      <b/>
      <u/>
      <sz val="14"/>
      <color theme="1"/>
      <name val="Arial"/>
      <family val="2"/>
    </font>
    <font>
      <sz val="14"/>
      <color theme="1"/>
      <name val="Arial"/>
      <family val="2"/>
    </font>
    <font>
      <b/>
      <sz val="14"/>
      <color theme="1"/>
      <name val="Arial"/>
      <family val="2"/>
    </font>
    <font>
      <b/>
      <u/>
      <sz val="14"/>
      <color rgb="FF00863D"/>
      <name val="Arial"/>
      <family val="2"/>
    </font>
    <font>
      <sz val="14"/>
      <color rgb="FF00863D"/>
      <name val="Arial"/>
      <family val="2"/>
    </font>
    <font>
      <sz val="14"/>
      <name val="Arial"/>
      <family val="2"/>
    </font>
    <font>
      <b/>
      <sz val="14"/>
      <color theme="0"/>
      <name val="Calibri"/>
      <family val="2"/>
    </font>
    <font>
      <sz val="14"/>
      <color rgb="FF000000"/>
      <name val="Arial"/>
      <family val="2"/>
    </font>
    <font>
      <b/>
      <sz val="14"/>
      <color rgb="FF000000"/>
      <name val="Arial"/>
      <family val="2"/>
    </font>
    <font>
      <sz val="14"/>
      <color rgb="FF000000"/>
      <name val="Times New Roman"/>
      <family val="1"/>
    </font>
  </fonts>
  <fills count="5">
    <fill>
      <patternFill patternType="none"/>
    </fill>
    <fill>
      <patternFill patternType="gray125"/>
    </fill>
    <fill>
      <patternFill patternType="solid">
        <fgColor rgb="FFFFCC99"/>
        <bgColor rgb="FFFFCC99"/>
      </patternFill>
    </fill>
    <fill>
      <patternFill patternType="solid">
        <fgColor rgb="FFF2F2F2"/>
        <bgColor rgb="FFF2F2F2"/>
      </patternFill>
    </fill>
    <fill>
      <patternFill patternType="solid">
        <fgColor theme="9"/>
        <bgColor theme="9"/>
      </patternFill>
    </fill>
  </fills>
  <borders count="6">
    <border>
      <left/>
      <right/>
      <top/>
      <bottom/>
      <diagonal/>
    </border>
    <border>
      <left style="thin">
        <color rgb="FF7F7F7F"/>
      </left>
      <right style="thin">
        <color rgb="FF7F7F7F"/>
      </right>
      <top style="thin">
        <color rgb="FF7F7F7F"/>
      </top>
      <bottom style="thin">
        <color rgb="FF7F7F7F"/>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xf numFmtId="164" fontId="5" fillId="3" borderId="1" xfId="0" applyNumberFormat="1" applyFont="1" applyFill="1" applyBorder="1"/>
    <xf numFmtId="44" fontId="4" fillId="2" borderId="1" xfId="0" applyNumberFormat="1" applyFont="1" applyFill="1" applyBorder="1"/>
    <xf numFmtId="164" fontId="4" fillId="2" borderId="1" xfId="0" applyNumberFormat="1" applyFont="1" applyFill="1" applyBorder="1"/>
    <xf numFmtId="4" fontId="4" fillId="2" borderId="1" xfId="0" applyNumberFormat="1" applyFont="1" applyFill="1" applyBorder="1"/>
    <xf numFmtId="9" fontId="4" fillId="2" borderId="1" xfId="0" applyNumberFormat="1" applyFont="1" applyFill="1" applyBorder="1"/>
    <xf numFmtId="164" fontId="3" fillId="0" borderId="0" xfId="0" applyNumberFormat="1" applyFont="1"/>
    <xf numFmtId="165" fontId="5" fillId="3" borderId="1" xfId="0" applyNumberFormat="1" applyFont="1" applyFill="1" applyBorder="1"/>
    <xf numFmtId="0" fontId="6" fillId="0" borderId="0" xfId="0" applyFont="1"/>
    <xf numFmtId="0" fontId="7" fillId="0" borderId="0" xfId="0" applyFont="1" applyAlignment="1">
      <alignment horizontal="center"/>
    </xf>
    <xf numFmtId="0" fontId="8" fillId="0" borderId="0" xfId="0" applyFont="1"/>
    <xf numFmtId="8" fontId="5" fillId="3" borderId="1" xfId="0" applyNumberFormat="1" applyFont="1" applyFill="1" applyBorder="1"/>
    <xf numFmtId="166" fontId="5" fillId="3" borderId="1" xfId="0" applyNumberFormat="1" applyFont="1" applyFill="1" applyBorder="1"/>
    <xf numFmtId="44" fontId="5" fillId="3" borderId="1" xfId="0" applyNumberFormat="1" applyFont="1" applyFill="1" applyBorder="1"/>
    <xf numFmtId="166" fontId="4" fillId="2" borderId="1" xfId="0" applyNumberFormat="1" applyFont="1" applyFill="1" applyBorder="1"/>
    <xf numFmtId="167" fontId="5" fillId="3" borderId="1" xfId="0" applyNumberFormat="1" applyFont="1" applyFill="1" applyBorder="1"/>
    <xf numFmtId="166" fontId="8" fillId="0" borderId="0" xfId="0" applyNumberFormat="1" applyFont="1" applyAlignment="1">
      <alignment horizontal="left"/>
    </xf>
    <xf numFmtId="44" fontId="8" fillId="0" borderId="0" xfId="0" applyNumberFormat="1" applyFont="1"/>
    <xf numFmtId="166" fontId="8" fillId="0" borderId="0" xfId="0" applyNumberFormat="1" applyFont="1"/>
    <xf numFmtId="43" fontId="8" fillId="0" borderId="0" xfId="0" applyNumberFormat="1" applyFont="1"/>
    <xf numFmtId="9" fontId="8" fillId="0" borderId="0" xfId="0" applyNumberFormat="1" applyFont="1"/>
    <xf numFmtId="1" fontId="5" fillId="3" borderId="1" xfId="0" applyNumberFormat="1" applyFont="1" applyFill="1" applyBorder="1"/>
    <xf numFmtId="168" fontId="8" fillId="0" borderId="0" xfId="0" applyNumberFormat="1" applyFont="1"/>
    <xf numFmtId="3" fontId="4" fillId="2" borderId="1" xfId="0" applyNumberFormat="1" applyFont="1" applyFill="1" applyBorder="1"/>
    <xf numFmtId="165" fontId="4" fillId="2" borderId="1" xfId="0" applyNumberFormat="1" applyFont="1" applyFill="1" applyBorder="1"/>
    <xf numFmtId="0" fontId="9" fillId="0" borderId="0" xfId="0" applyFont="1"/>
    <xf numFmtId="0" fontId="10" fillId="0" borderId="0" xfId="0" applyFont="1" applyAlignment="1">
      <alignment horizontal="left"/>
    </xf>
    <xf numFmtId="169" fontId="5" fillId="3" borderId="1" xfId="0" applyNumberFormat="1" applyFont="1" applyFill="1" applyBorder="1"/>
    <xf numFmtId="0" fontId="11" fillId="0" borderId="0" xfId="0" applyFont="1"/>
    <xf numFmtId="3" fontId="5" fillId="3" borderId="1" xfId="0" applyNumberFormat="1" applyFont="1" applyFill="1" applyBorder="1"/>
    <xf numFmtId="9" fontId="5" fillId="3" borderId="1" xfId="0" applyNumberFormat="1" applyFont="1" applyFill="1" applyBorder="1"/>
    <xf numFmtId="44" fontId="11" fillId="0" borderId="0" xfId="0" applyNumberFormat="1" applyFont="1"/>
    <xf numFmtId="167" fontId="8" fillId="0" borderId="0" xfId="0" applyNumberFormat="1" applyFont="1"/>
    <xf numFmtId="0" fontId="9" fillId="3" borderId="5" xfId="0" applyFont="1" applyFill="1" applyBorder="1"/>
    <xf numFmtId="0" fontId="13" fillId="4" borderId="5" xfId="0" applyFont="1" applyFill="1" applyBorder="1"/>
    <xf numFmtId="1" fontId="5" fillId="3" borderId="1" xfId="0" applyNumberFormat="1" applyFont="1" applyFill="1" applyBorder="1" applyAlignment="1">
      <alignment horizontal="center"/>
    </xf>
    <xf numFmtId="170" fontId="5" fillId="3" borderId="1" xfId="0" applyNumberFormat="1" applyFont="1" applyFill="1" applyBorder="1"/>
    <xf numFmtId="0" fontId="8" fillId="0" borderId="0" xfId="0" applyFont="1" applyAlignment="1">
      <alignment horizontal="center"/>
    </xf>
    <xf numFmtId="0" fontId="8" fillId="0" borderId="0" xfId="0" applyFont="1" applyAlignment="1">
      <alignment wrapText="1"/>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9" fillId="0" borderId="0" xfId="0" applyFont="1" applyAlignment="1">
      <alignment horizontal="left"/>
    </xf>
    <xf numFmtId="0" fontId="0" fillId="0" borderId="0" xfId="0"/>
    <xf numFmtId="0" fontId="9" fillId="3" borderId="2" xfId="0" applyFont="1" applyFill="1" applyBorder="1" applyAlignment="1">
      <alignment horizontal="center"/>
    </xf>
    <xf numFmtId="0" fontId="12" fillId="0" borderId="3" xfId="0" applyFont="1" applyBorder="1"/>
    <xf numFmtId="0" fontId="12" fillId="0" borderId="4" xfId="0" applyFont="1" applyBorder="1"/>
    <xf numFmtId="166" fontId="13" fillId="4"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21" workbookViewId="0"/>
  </sheetViews>
  <sheetFormatPr defaultColWidth="9.1875" defaultRowHeight="15" customHeight="1" x14ac:dyDescent="0.35"/>
  <cols>
    <col min="1" max="1" width="22.25" customWidth="1"/>
    <col min="2" max="2" width="9.625" customWidth="1"/>
    <col min="3" max="3" width="9.8125" customWidth="1"/>
    <col min="4" max="4" width="15.0625" customWidth="1"/>
    <col min="5" max="5" width="13.4375" customWidth="1"/>
    <col min="6" max="26" width="8.4375" customWidth="1"/>
  </cols>
  <sheetData>
    <row r="1" spans="1:5" ht="18" customHeight="1" x14ac:dyDescent="0.35">
      <c r="A1" s="1" t="s">
        <v>0</v>
      </c>
    </row>
    <row r="2" spans="1:5" ht="18" customHeight="1" x14ac:dyDescent="0.35"/>
    <row r="3" spans="1:5" ht="18" customHeight="1" x14ac:dyDescent="0.35"/>
    <row r="4" spans="1:5" ht="18" customHeight="1" x14ac:dyDescent="0.35"/>
    <row r="5" spans="1:5" ht="18" customHeight="1" x14ac:dyDescent="0.45">
      <c r="A5" s="2" t="s">
        <v>1</v>
      </c>
      <c r="B5" s="3"/>
      <c r="D5" s="2" t="s">
        <v>2</v>
      </c>
    </row>
    <row r="6" spans="1:5" ht="18" customHeight="1" x14ac:dyDescent="0.45">
      <c r="A6" s="3" t="s">
        <v>3</v>
      </c>
      <c r="B6" s="4">
        <v>400</v>
      </c>
      <c r="D6" s="3" t="s">
        <v>4</v>
      </c>
      <c r="E6" s="5">
        <f>E29</f>
        <v>2.6820937499999999</v>
      </c>
    </row>
    <row r="7" spans="1:5" ht="18" customHeight="1" x14ac:dyDescent="0.45">
      <c r="A7" s="3" t="s">
        <v>5</v>
      </c>
      <c r="B7" s="6">
        <v>1.5</v>
      </c>
      <c r="D7" s="3" t="s">
        <v>6</v>
      </c>
      <c r="E7" s="5">
        <f>E41</f>
        <v>4.636302631578948</v>
      </c>
    </row>
    <row r="8" spans="1:5" ht="18" customHeight="1" x14ac:dyDescent="0.45">
      <c r="A8" s="3" t="s">
        <v>7</v>
      </c>
      <c r="B8" s="6">
        <v>15</v>
      </c>
      <c r="D8" s="3" t="s">
        <v>8</v>
      </c>
      <c r="E8" s="7">
        <v>5</v>
      </c>
    </row>
    <row r="9" spans="1:5" ht="18" customHeight="1" x14ac:dyDescent="0.45">
      <c r="A9" s="3" t="s">
        <v>9</v>
      </c>
      <c r="B9" s="8">
        <v>0.25</v>
      </c>
      <c r="D9" s="3" t="s">
        <v>10</v>
      </c>
      <c r="E9" s="5">
        <f>SUM(E6:E8)</f>
        <v>12.318396381578948</v>
      </c>
    </row>
    <row r="10" spans="1:5" ht="18" customHeight="1" x14ac:dyDescent="0.45">
      <c r="A10" s="3" t="s">
        <v>11</v>
      </c>
      <c r="B10" s="4">
        <v>1</v>
      </c>
      <c r="D10" s="3" t="s">
        <v>12</v>
      </c>
      <c r="E10" s="9">
        <v>0.4</v>
      </c>
    </row>
    <row r="11" spans="1:5" ht="18" customHeight="1" x14ac:dyDescent="0.45">
      <c r="A11" s="3"/>
      <c r="B11" s="3"/>
      <c r="C11" s="3"/>
      <c r="D11" s="3" t="s">
        <v>13</v>
      </c>
      <c r="E11" s="5">
        <f>(SUM(E6:E8))*(1+E10)</f>
        <v>17.245754934210527</v>
      </c>
    </row>
    <row r="12" spans="1:5" ht="18" customHeight="1" x14ac:dyDescent="0.45">
      <c r="A12" s="3"/>
      <c r="B12" s="3"/>
      <c r="C12" s="3"/>
      <c r="D12" s="3"/>
      <c r="E12" s="10"/>
    </row>
    <row r="13" spans="1:5" ht="18" customHeight="1" x14ac:dyDescent="0.45">
      <c r="A13" s="3"/>
      <c r="B13" s="3"/>
      <c r="C13" s="3"/>
      <c r="D13" s="2" t="s">
        <v>14</v>
      </c>
      <c r="E13" s="10"/>
    </row>
    <row r="14" spans="1:5" ht="18" customHeight="1" x14ac:dyDescent="0.45">
      <c r="A14" s="3"/>
      <c r="B14" s="3"/>
      <c r="C14" s="3"/>
      <c r="D14" s="3" t="s">
        <v>15</v>
      </c>
      <c r="E14" s="8">
        <v>5</v>
      </c>
    </row>
    <row r="15" spans="1:5" ht="18" customHeight="1" x14ac:dyDescent="0.45">
      <c r="A15" s="3"/>
      <c r="B15" s="3"/>
      <c r="C15" s="3"/>
      <c r="D15" s="3" t="s">
        <v>16</v>
      </c>
      <c r="E15" s="5">
        <f>E11/E14</f>
        <v>3.4491509868421053</v>
      </c>
    </row>
    <row r="16" spans="1:5" ht="18" customHeight="1" x14ac:dyDescent="0.45">
      <c r="A16" s="3"/>
      <c r="B16" s="3"/>
      <c r="C16" s="3"/>
      <c r="D16" s="3" t="s">
        <v>17</v>
      </c>
      <c r="E16" s="11">
        <f>SUM(C21,C35)/E14</f>
        <v>2.4</v>
      </c>
    </row>
    <row r="17" spans="1:26" ht="18" customHeight="1" x14ac:dyDescent="0.35"/>
    <row r="18" spans="1:26" ht="18" customHeight="1" x14ac:dyDescent="0.4">
      <c r="A18" s="12" t="s">
        <v>18</v>
      </c>
      <c r="B18" s="12" t="s">
        <v>19</v>
      </c>
      <c r="C18" s="12" t="s">
        <v>20</v>
      </c>
      <c r="D18" s="13" t="s">
        <v>21</v>
      </c>
      <c r="E18" s="12" t="s">
        <v>22</v>
      </c>
      <c r="F18" s="12"/>
      <c r="G18" s="12"/>
      <c r="H18" s="12"/>
      <c r="I18" s="12"/>
      <c r="J18" s="12"/>
      <c r="K18" s="12"/>
      <c r="L18" s="12"/>
      <c r="M18" s="12"/>
      <c r="N18" s="12"/>
      <c r="O18" s="12"/>
      <c r="P18" s="12"/>
      <c r="Q18" s="12"/>
      <c r="R18" s="12"/>
      <c r="S18" s="12"/>
      <c r="T18" s="12"/>
      <c r="U18" s="12"/>
      <c r="V18" s="12"/>
      <c r="W18" s="12"/>
      <c r="X18" s="12"/>
      <c r="Y18" s="12"/>
      <c r="Z18" s="12"/>
    </row>
    <row r="19" spans="1:26" ht="18" customHeight="1" x14ac:dyDescent="0.35">
      <c r="A19" s="14" t="s">
        <v>23</v>
      </c>
      <c r="B19" s="15">
        <f t="shared" ref="B19:B20" si="0">B7</f>
        <v>1.5</v>
      </c>
      <c r="C19" s="16">
        <f>B6</f>
        <v>400</v>
      </c>
      <c r="D19" s="17">
        <f>B19*C19</f>
        <v>600</v>
      </c>
      <c r="E19" s="17">
        <f>D19/C19</f>
        <v>1.5</v>
      </c>
      <c r="F19" s="14"/>
      <c r="G19" s="14"/>
      <c r="H19" s="14"/>
      <c r="I19" s="14"/>
      <c r="J19" s="14"/>
      <c r="K19" s="14"/>
      <c r="L19" s="14"/>
      <c r="M19" s="14"/>
      <c r="N19" s="14"/>
      <c r="O19" s="14"/>
      <c r="P19" s="14"/>
      <c r="Q19" s="14"/>
      <c r="R19" s="14"/>
      <c r="S19" s="14"/>
      <c r="T19" s="14"/>
      <c r="U19" s="14"/>
      <c r="V19" s="14"/>
      <c r="W19" s="14"/>
      <c r="X19" s="14"/>
      <c r="Y19" s="14"/>
      <c r="Z19" s="14"/>
    </row>
    <row r="20" spans="1:26" ht="18" customHeight="1" x14ac:dyDescent="0.35">
      <c r="A20" s="14" t="s">
        <v>24</v>
      </c>
      <c r="B20" s="15">
        <f t="shared" si="0"/>
        <v>15</v>
      </c>
      <c r="C20" s="18">
        <f>21</f>
        <v>21</v>
      </c>
      <c r="D20" s="17">
        <f>B20*C20*B9</f>
        <v>78.75</v>
      </c>
      <c r="E20" s="17">
        <f>D20/B6</f>
        <v>0.19687499999999999</v>
      </c>
      <c r="F20" s="14"/>
      <c r="G20" s="14"/>
      <c r="H20" s="14"/>
      <c r="I20" s="14"/>
      <c r="J20" s="14"/>
      <c r="K20" s="14"/>
      <c r="L20" s="14"/>
      <c r="M20" s="14"/>
      <c r="N20" s="14"/>
      <c r="O20" s="14"/>
      <c r="P20" s="14"/>
      <c r="Q20" s="14"/>
      <c r="R20" s="14"/>
      <c r="S20" s="14"/>
      <c r="T20" s="14"/>
      <c r="U20" s="14"/>
      <c r="V20" s="14"/>
      <c r="W20" s="14"/>
      <c r="X20" s="14"/>
      <c r="Y20" s="14"/>
      <c r="Z20" s="14"/>
    </row>
    <row r="21" spans="1:26" ht="18" customHeight="1" x14ac:dyDescent="0.35">
      <c r="A21" s="14" t="s">
        <v>25</v>
      </c>
      <c r="B21" s="6">
        <v>0.41</v>
      </c>
      <c r="C21" s="18">
        <v>2</v>
      </c>
      <c r="D21" s="17">
        <f>(B21*C21*B6)</f>
        <v>328</v>
      </c>
      <c r="E21" s="17">
        <f>D21/B6</f>
        <v>0.82</v>
      </c>
      <c r="F21" s="14"/>
      <c r="G21" s="14"/>
      <c r="H21" s="14"/>
      <c r="I21" s="14"/>
      <c r="J21" s="14"/>
      <c r="K21" s="14"/>
      <c r="L21" s="14"/>
      <c r="M21" s="14"/>
      <c r="N21" s="14"/>
      <c r="O21" s="14"/>
      <c r="P21" s="14"/>
      <c r="Q21" s="14"/>
      <c r="R21" s="14"/>
      <c r="S21" s="14"/>
      <c r="T21" s="14"/>
      <c r="U21" s="14"/>
      <c r="V21" s="14"/>
      <c r="W21" s="14"/>
      <c r="X21" s="14"/>
      <c r="Y21" s="14"/>
      <c r="Z21" s="14"/>
    </row>
    <row r="22" spans="1:26" ht="18" customHeight="1" x14ac:dyDescent="0.35">
      <c r="A22" s="14" t="s">
        <v>26</v>
      </c>
      <c r="B22" s="6">
        <v>15</v>
      </c>
      <c r="C22" s="18">
        <v>1</v>
      </c>
      <c r="D22" s="17">
        <f t="shared" ref="D22:D23" si="1">B22*C22</f>
        <v>15</v>
      </c>
      <c r="E22" s="17">
        <f>D22/B6</f>
        <v>3.7499999999999999E-2</v>
      </c>
      <c r="F22" s="14"/>
      <c r="G22" s="14"/>
      <c r="H22" s="14"/>
      <c r="I22" s="14"/>
      <c r="J22" s="14"/>
      <c r="K22" s="14"/>
      <c r="L22" s="14"/>
      <c r="M22" s="14"/>
      <c r="N22" s="14"/>
      <c r="O22" s="14"/>
      <c r="P22" s="14"/>
      <c r="Q22" s="14"/>
      <c r="R22" s="14"/>
      <c r="S22" s="14"/>
      <c r="T22" s="14"/>
      <c r="U22" s="14"/>
      <c r="V22" s="14"/>
      <c r="W22" s="14"/>
      <c r="X22" s="14"/>
      <c r="Y22" s="14"/>
      <c r="Z22" s="14"/>
    </row>
    <row r="23" spans="1:26" ht="18" customHeight="1" x14ac:dyDescent="0.35">
      <c r="A23" s="14" t="s">
        <v>27</v>
      </c>
      <c r="B23" s="6">
        <v>0</v>
      </c>
      <c r="C23" s="18">
        <v>0</v>
      </c>
      <c r="D23" s="17">
        <f t="shared" si="1"/>
        <v>0</v>
      </c>
      <c r="E23" s="17">
        <f>D23/B6</f>
        <v>0</v>
      </c>
      <c r="F23" s="14"/>
      <c r="G23" s="14"/>
      <c r="H23" s="14"/>
      <c r="I23" s="14"/>
      <c r="J23" s="14"/>
      <c r="K23" s="14"/>
      <c r="L23" s="14"/>
      <c r="M23" s="14"/>
      <c r="N23" s="14"/>
      <c r="O23" s="14"/>
      <c r="P23" s="14"/>
      <c r="Q23" s="14"/>
      <c r="R23" s="14"/>
      <c r="S23" s="14"/>
      <c r="T23" s="14"/>
      <c r="U23" s="14"/>
      <c r="V23" s="14"/>
      <c r="W23" s="14"/>
      <c r="X23" s="14"/>
      <c r="Y23" s="14"/>
      <c r="Z23" s="14"/>
    </row>
    <row r="24" spans="1:26" ht="18" customHeight="1" x14ac:dyDescent="0.35">
      <c r="A24" s="14" t="s">
        <v>28</v>
      </c>
      <c r="B24" s="6">
        <v>0</v>
      </c>
      <c r="C24" s="18">
        <v>0</v>
      </c>
      <c r="D24" s="19">
        <f>(B24*C24*B6/B10)</f>
        <v>0</v>
      </c>
      <c r="E24" s="17">
        <f>D24/B6</f>
        <v>0</v>
      </c>
      <c r="F24" s="14"/>
      <c r="G24" s="14"/>
      <c r="H24" s="14"/>
      <c r="I24" s="14"/>
      <c r="J24" s="14"/>
      <c r="K24" s="14"/>
      <c r="L24" s="14"/>
      <c r="M24" s="14"/>
      <c r="N24" s="14"/>
      <c r="O24" s="14"/>
      <c r="P24" s="14"/>
      <c r="Q24" s="14"/>
      <c r="R24" s="14"/>
      <c r="S24" s="14"/>
      <c r="T24" s="14"/>
      <c r="U24" s="14"/>
      <c r="V24" s="14"/>
      <c r="W24" s="14"/>
      <c r="X24" s="14"/>
      <c r="Y24" s="14"/>
      <c r="Z24" s="14"/>
    </row>
    <row r="25" spans="1:26" ht="18" customHeight="1" x14ac:dyDescent="0.35">
      <c r="A25" s="14" t="s">
        <v>29</v>
      </c>
      <c r="B25" s="6">
        <v>0</v>
      </c>
      <c r="C25" s="18">
        <v>0</v>
      </c>
      <c r="D25" s="19">
        <f>(B25*C25*B6/B10)</f>
        <v>0</v>
      </c>
      <c r="E25" s="17">
        <f>D25/B6</f>
        <v>0</v>
      </c>
      <c r="F25" s="14"/>
      <c r="G25" s="14"/>
      <c r="H25" s="14"/>
      <c r="I25" s="14"/>
      <c r="J25" s="14"/>
      <c r="K25" s="14"/>
      <c r="L25" s="14"/>
      <c r="M25" s="14"/>
      <c r="N25" s="14"/>
      <c r="O25" s="14"/>
      <c r="P25" s="14"/>
      <c r="Q25" s="14"/>
      <c r="R25" s="14"/>
      <c r="S25" s="14"/>
      <c r="T25" s="14"/>
      <c r="U25" s="14"/>
      <c r="V25" s="14"/>
      <c r="W25" s="14"/>
      <c r="X25" s="14"/>
      <c r="Y25" s="14"/>
      <c r="Z25" s="14"/>
    </row>
    <row r="26" spans="1:26" ht="18" customHeight="1" x14ac:dyDescent="0.35">
      <c r="A26" s="14" t="s">
        <v>30</v>
      </c>
      <c r="B26" s="6">
        <v>0</v>
      </c>
      <c r="C26" s="18">
        <v>0</v>
      </c>
      <c r="D26" s="19">
        <f>(B26*C26*B6/B10)</f>
        <v>0</v>
      </c>
      <c r="E26" s="17">
        <f>D26/B6</f>
        <v>0</v>
      </c>
      <c r="F26" s="14"/>
      <c r="G26" s="14"/>
      <c r="H26" s="14"/>
      <c r="I26" s="14"/>
      <c r="J26" s="14"/>
      <c r="K26" s="14"/>
      <c r="L26" s="14"/>
      <c r="M26" s="14"/>
      <c r="N26" s="14"/>
      <c r="O26" s="14"/>
      <c r="P26" s="14"/>
      <c r="Q26" s="14"/>
      <c r="R26" s="14"/>
      <c r="S26" s="14"/>
      <c r="T26" s="14"/>
      <c r="U26" s="14"/>
      <c r="V26" s="14"/>
      <c r="W26" s="14"/>
      <c r="X26" s="14"/>
      <c r="Y26" s="14"/>
      <c r="Z26" s="14"/>
    </row>
    <row r="27" spans="1:26" ht="18" customHeight="1" x14ac:dyDescent="0.35">
      <c r="A27" s="20" t="s">
        <v>31</v>
      </c>
      <c r="B27" s="21"/>
      <c r="C27" s="22"/>
      <c r="D27" s="17">
        <f>SUM(D19:D26)</f>
        <v>1021.75</v>
      </c>
      <c r="E27" s="17">
        <f>D27/B6</f>
        <v>2.5543749999999998</v>
      </c>
      <c r="F27" s="14"/>
      <c r="G27" s="14"/>
      <c r="H27" s="14"/>
      <c r="I27" s="14"/>
      <c r="J27" s="14"/>
      <c r="K27" s="14"/>
      <c r="L27" s="14"/>
      <c r="M27" s="14"/>
      <c r="N27" s="14"/>
      <c r="O27" s="14"/>
      <c r="P27" s="14"/>
      <c r="Q27" s="14"/>
      <c r="R27" s="14"/>
      <c r="S27" s="14"/>
      <c r="T27" s="14"/>
      <c r="U27" s="14"/>
      <c r="V27" s="14"/>
      <c r="W27" s="14"/>
      <c r="X27" s="14"/>
      <c r="Y27" s="14"/>
      <c r="Z27" s="14"/>
    </row>
    <row r="28" spans="1:26" ht="18" customHeight="1" x14ac:dyDescent="0.35">
      <c r="A28" s="14" t="s">
        <v>32</v>
      </c>
      <c r="B28" s="9">
        <v>0.05</v>
      </c>
      <c r="C28" s="23"/>
      <c r="D28" s="14"/>
      <c r="E28" s="17">
        <f>(D27*B28)/B6</f>
        <v>0.12771875000000002</v>
      </c>
      <c r="F28" s="14"/>
      <c r="G28" s="14"/>
      <c r="H28" s="14"/>
      <c r="I28" s="14"/>
      <c r="J28" s="14"/>
      <c r="K28" s="14"/>
      <c r="L28" s="14"/>
      <c r="M28" s="14"/>
      <c r="N28" s="14"/>
      <c r="O28" s="14"/>
      <c r="P28" s="14"/>
      <c r="Q28" s="14"/>
      <c r="R28" s="14"/>
      <c r="S28" s="14"/>
      <c r="T28" s="14"/>
      <c r="U28" s="14"/>
      <c r="V28" s="14"/>
      <c r="W28" s="14"/>
      <c r="X28" s="14"/>
      <c r="Y28" s="14"/>
      <c r="Z28" s="14"/>
    </row>
    <row r="29" spans="1:26" ht="18" customHeight="1" x14ac:dyDescent="0.35">
      <c r="A29" s="14" t="s">
        <v>33</v>
      </c>
      <c r="B29" s="24"/>
      <c r="C29" s="24"/>
      <c r="D29" s="21"/>
      <c r="E29" s="17">
        <f>SUM(E27:E28)</f>
        <v>2.6820937499999999</v>
      </c>
      <c r="F29" s="14"/>
      <c r="G29" s="14"/>
      <c r="H29" s="14"/>
      <c r="I29" s="14"/>
      <c r="J29" s="14"/>
      <c r="K29" s="14"/>
      <c r="L29" s="14"/>
      <c r="M29" s="14"/>
      <c r="N29" s="14"/>
      <c r="O29" s="14"/>
      <c r="P29" s="14"/>
      <c r="Q29" s="14"/>
      <c r="R29" s="14"/>
      <c r="S29" s="14"/>
      <c r="T29" s="14"/>
      <c r="U29" s="14"/>
      <c r="V29" s="14"/>
      <c r="W29" s="14"/>
      <c r="X29" s="14"/>
      <c r="Y29" s="14"/>
      <c r="Z29" s="14"/>
    </row>
    <row r="30" spans="1:26" ht="18" customHeight="1" x14ac:dyDescent="0.35"/>
    <row r="31" spans="1:26" ht="18" customHeight="1" x14ac:dyDescent="0.35"/>
    <row r="32" spans="1:26" ht="18" customHeight="1" x14ac:dyDescent="0.4">
      <c r="A32" s="12" t="s">
        <v>34</v>
      </c>
      <c r="B32" s="24"/>
      <c r="C32" s="24"/>
      <c r="D32" s="23"/>
      <c r="E32" s="14"/>
      <c r="F32" s="14"/>
      <c r="G32" s="22"/>
    </row>
    <row r="33" spans="1:7" ht="18" customHeight="1" x14ac:dyDescent="0.35">
      <c r="A33" s="14" t="s">
        <v>35</v>
      </c>
      <c r="B33" s="24"/>
      <c r="C33" s="25">
        <f>B6-(B6*B28)</f>
        <v>380</v>
      </c>
      <c r="D33" s="23"/>
      <c r="E33" s="14"/>
      <c r="F33" s="14"/>
      <c r="G33" s="22"/>
    </row>
    <row r="34" spans="1:7" ht="18" customHeight="1" x14ac:dyDescent="0.35">
      <c r="A34" s="14" t="s">
        <v>24</v>
      </c>
      <c r="B34" s="5">
        <f>B8</f>
        <v>15</v>
      </c>
      <c r="C34" s="18">
        <v>35</v>
      </c>
      <c r="D34" s="17">
        <f>B34*C34*B9</f>
        <v>131.25</v>
      </c>
      <c r="E34" s="17">
        <f>D34/(C33)</f>
        <v>0.34539473684210525</v>
      </c>
    </row>
    <row r="35" spans="1:7" ht="18" customHeight="1" x14ac:dyDescent="0.35">
      <c r="A35" s="14" t="s">
        <v>36</v>
      </c>
      <c r="B35" s="6">
        <v>0.42</v>
      </c>
      <c r="C35" s="18">
        <v>10</v>
      </c>
      <c r="D35" s="17">
        <f>(B35*C35*C33)</f>
        <v>1596</v>
      </c>
      <c r="E35" s="17">
        <f>D35/(C33)</f>
        <v>4.2</v>
      </c>
    </row>
    <row r="36" spans="1:7" ht="18" customHeight="1" x14ac:dyDescent="0.35">
      <c r="A36" s="14" t="s">
        <v>37</v>
      </c>
      <c r="B36" s="6">
        <v>0</v>
      </c>
      <c r="C36" s="18">
        <v>0</v>
      </c>
      <c r="D36" s="17">
        <f>(B36*C36*B6/B10)</f>
        <v>0</v>
      </c>
      <c r="E36" s="17">
        <f>(D36/C33)</f>
        <v>0</v>
      </c>
    </row>
    <row r="37" spans="1:7" ht="18" customHeight="1" x14ac:dyDescent="0.35">
      <c r="A37" s="14" t="s">
        <v>38</v>
      </c>
      <c r="B37" s="6">
        <v>0</v>
      </c>
      <c r="C37" s="18">
        <v>0</v>
      </c>
      <c r="D37" s="17">
        <f t="shared" ref="D37:D38" si="2">(B37*C37)/10</f>
        <v>0</v>
      </c>
      <c r="E37" s="17">
        <f>D37/C33</f>
        <v>0</v>
      </c>
    </row>
    <row r="38" spans="1:7" ht="18" customHeight="1" x14ac:dyDescent="0.35">
      <c r="A38" s="14" t="s">
        <v>39</v>
      </c>
      <c r="B38" s="6">
        <v>0</v>
      </c>
      <c r="C38" s="18">
        <v>0</v>
      </c>
      <c r="D38" s="17">
        <f t="shared" si="2"/>
        <v>0</v>
      </c>
      <c r="E38" s="17">
        <f>D38/C33</f>
        <v>0</v>
      </c>
    </row>
    <row r="39" spans="1:7" ht="18" customHeight="1" x14ac:dyDescent="0.35">
      <c r="A39" s="22" t="s">
        <v>31</v>
      </c>
      <c r="B39" s="21"/>
      <c r="C39" s="22"/>
      <c r="D39" s="17">
        <f t="shared" ref="D39:E39" si="3">SUM(D34:D38)</f>
        <v>1727.25</v>
      </c>
      <c r="E39" s="17">
        <f t="shared" si="3"/>
        <v>4.5453947368421055</v>
      </c>
    </row>
    <row r="40" spans="1:7" ht="18" customHeight="1" x14ac:dyDescent="0.35">
      <c r="A40" s="14" t="s">
        <v>40</v>
      </c>
      <c r="B40" s="9">
        <v>0.02</v>
      </c>
      <c r="C40" s="22"/>
      <c r="D40" s="23"/>
      <c r="E40" s="17">
        <f>D39*B40/C33</f>
        <v>9.0907894736842104E-2</v>
      </c>
    </row>
    <row r="41" spans="1:7" ht="18" customHeight="1" x14ac:dyDescent="0.35">
      <c r="A41" s="14" t="s">
        <v>41</v>
      </c>
      <c r="B41" s="24"/>
      <c r="C41" s="26"/>
      <c r="D41" s="23"/>
      <c r="E41" s="17">
        <f>SUM(E39:E40)</f>
        <v>4.636302631578948</v>
      </c>
    </row>
    <row r="42" spans="1:7" ht="18" customHeight="1" x14ac:dyDescent="0.35"/>
    <row r="43" spans="1:7" ht="18" customHeight="1" x14ac:dyDescent="0.35"/>
    <row r="44" spans="1:7" ht="18" customHeight="1" x14ac:dyDescent="0.35"/>
    <row r="45" spans="1:7" ht="18" customHeight="1" x14ac:dyDescent="0.35"/>
    <row r="46" spans="1:7" ht="18" customHeight="1" x14ac:dyDescent="0.35"/>
    <row r="47" spans="1:7" ht="18" customHeight="1" x14ac:dyDescent="0.35"/>
    <row r="48" spans="1:7" ht="18" customHeight="1" x14ac:dyDescent="0.35"/>
    <row r="49" ht="18" customHeight="1" x14ac:dyDescent="0.35"/>
    <row r="50" ht="18" customHeight="1" x14ac:dyDescent="0.35"/>
    <row r="51" ht="18" customHeight="1" x14ac:dyDescent="0.35"/>
    <row r="52" ht="18" customHeight="1" x14ac:dyDescent="0.35"/>
    <row r="53" ht="18" customHeight="1" x14ac:dyDescent="0.35"/>
    <row r="54" ht="18" customHeight="1" x14ac:dyDescent="0.35"/>
    <row r="55" ht="18" customHeight="1" x14ac:dyDescent="0.35"/>
    <row r="56" ht="18" customHeight="1" x14ac:dyDescent="0.35"/>
    <row r="57" ht="18" customHeight="1" x14ac:dyDescent="0.35"/>
    <row r="58" ht="18" customHeight="1" x14ac:dyDescent="0.35"/>
    <row r="59" ht="18" customHeight="1" x14ac:dyDescent="0.35"/>
    <row r="60" ht="18" customHeight="1" x14ac:dyDescent="0.35"/>
    <row r="61" ht="18" customHeight="1" x14ac:dyDescent="0.35"/>
    <row r="62" ht="18" customHeight="1" x14ac:dyDescent="0.35"/>
    <row r="63" ht="18" customHeight="1" x14ac:dyDescent="0.35"/>
    <row r="64" ht="18" customHeight="1" x14ac:dyDescent="0.35"/>
    <row r="65" ht="18" customHeight="1" x14ac:dyDescent="0.35"/>
    <row r="66" ht="18" customHeight="1" x14ac:dyDescent="0.35"/>
    <row r="67" ht="18" customHeight="1" x14ac:dyDescent="0.35"/>
    <row r="68" ht="18" customHeight="1" x14ac:dyDescent="0.35"/>
    <row r="69" ht="18" customHeight="1" x14ac:dyDescent="0.35"/>
    <row r="70" ht="18" customHeight="1" x14ac:dyDescent="0.35"/>
    <row r="71" ht="18" customHeight="1" x14ac:dyDescent="0.35"/>
    <row r="72" ht="18" customHeight="1" x14ac:dyDescent="0.35"/>
    <row r="73" ht="18" customHeight="1" x14ac:dyDescent="0.35"/>
    <row r="74" ht="18" customHeight="1" x14ac:dyDescent="0.35"/>
    <row r="75" ht="18" customHeight="1" x14ac:dyDescent="0.35"/>
    <row r="76" ht="18" customHeight="1" x14ac:dyDescent="0.35"/>
    <row r="77" ht="18" customHeight="1" x14ac:dyDescent="0.35"/>
    <row r="78" ht="18" customHeight="1" x14ac:dyDescent="0.35"/>
    <row r="79" ht="18" customHeight="1" x14ac:dyDescent="0.35"/>
    <row r="80" ht="18" customHeight="1" x14ac:dyDescent="0.35"/>
    <row r="81" ht="18" customHeight="1" x14ac:dyDescent="0.35"/>
    <row r="82" ht="18" customHeight="1" x14ac:dyDescent="0.35"/>
    <row r="83" ht="18" customHeight="1" x14ac:dyDescent="0.35"/>
    <row r="84" ht="18" customHeight="1" x14ac:dyDescent="0.35"/>
    <row r="85" ht="18" customHeight="1" x14ac:dyDescent="0.35"/>
    <row r="86" ht="18" customHeight="1" x14ac:dyDescent="0.35"/>
    <row r="87" ht="18" customHeight="1" x14ac:dyDescent="0.35"/>
    <row r="88" ht="18" customHeight="1" x14ac:dyDescent="0.35"/>
    <row r="89" ht="18" customHeight="1" x14ac:dyDescent="0.35"/>
    <row r="90" ht="18" customHeight="1" x14ac:dyDescent="0.35"/>
    <row r="91" ht="18" customHeight="1" x14ac:dyDescent="0.35"/>
    <row r="92" ht="18" customHeight="1" x14ac:dyDescent="0.35"/>
    <row r="93" ht="18" customHeight="1" x14ac:dyDescent="0.35"/>
    <row r="94" ht="18" customHeight="1" x14ac:dyDescent="0.35"/>
    <row r="95" ht="18" customHeight="1" x14ac:dyDescent="0.35"/>
    <row r="96" ht="18" customHeight="1" x14ac:dyDescent="0.35"/>
    <row r="97" ht="18" customHeight="1" x14ac:dyDescent="0.35"/>
    <row r="98" ht="18" customHeight="1" x14ac:dyDescent="0.35"/>
    <row r="99" ht="18" customHeight="1" x14ac:dyDescent="0.35"/>
    <row r="100" ht="18" customHeight="1" x14ac:dyDescent="0.35"/>
    <row r="101" ht="18" customHeight="1" x14ac:dyDescent="0.35"/>
    <row r="102" ht="18" customHeight="1" x14ac:dyDescent="0.35"/>
    <row r="103" ht="18" customHeight="1" x14ac:dyDescent="0.35"/>
    <row r="104" ht="18" customHeight="1" x14ac:dyDescent="0.35"/>
    <row r="105" ht="18" customHeight="1" x14ac:dyDescent="0.35"/>
    <row r="106" ht="18" customHeight="1" x14ac:dyDescent="0.35"/>
    <row r="107" ht="18" customHeight="1" x14ac:dyDescent="0.35"/>
    <row r="108" ht="18" customHeight="1" x14ac:dyDescent="0.35"/>
    <row r="109" ht="18" customHeight="1" x14ac:dyDescent="0.35"/>
    <row r="110" ht="18" customHeight="1" x14ac:dyDescent="0.35"/>
    <row r="111" ht="18" customHeight="1" x14ac:dyDescent="0.35"/>
    <row r="112" ht="18" customHeight="1" x14ac:dyDescent="0.35"/>
    <row r="113" ht="18" customHeight="1" x14ac:dyDescent="0.35"/>
    <row r="114" ht="18" customHeight="1" x14ac:dyDescent="0.35"/>
    <row r="115" ht="18" customHeight="1" x14ac:dyDescent="0.35"/>
    <row r="116" ht="18" customHeight="1" x14ac:dyDescent="0.35"/>
    <row r="117" ht="18" customHeight="1" x14ac:dyDescent="0.35"/>
    <row r="118" ht="18" customHeight="1" x14ac:dyDescent="0.35"/>
    <row r="119" ht="18" customHeight="1" x14ac:dyDescent="0.35"/>
    <row r="120" ht="18" customHeight="1" x14ac:dyDescent="0.35"/>
    <row r="121" ht="18" customHeight="1" x14ac:dyDescent="0.35"/>
    <row r="122" ht="18" customHeight="1" x14ac:dyDescent="0.35"/>
    <row r="123" ht="18" customHeight="1" x14ac:dyDescent="0.35"/>
    <row r="124" ht="18" customHeight="1" x14ac:dyDescent="0.35"/>
    <row r="125" ht="18" customHeight="1" x14ac:dyDescent="0.35"/>
    <row r="126" ht="18" customHeight="1" x14ac:dyDescent="0.35"/>
    <row r="127" ht="18" customHeight="1" x14ac:dyDescent="0.35"/>
    <row r="128" ht="18" customHeight="1" x14ac:dyDescent="0.35"/>
    <row r="129" ht="18" customHeight="1" x14ac:dyDescent="0.35"/>
    <row r="130" ht="18" customHeight="1" x14ac:dyDescent="0.35"/>
    <row r="131" ht="18" customHeight="1" x14ac:dyDescent="0.35"/>
    <row r="132" ht="18" customHeight="1" x14ac:dyDescent="0.35"/>
    <row r="133" ht="18" customHeight="1" x14ac:dyDescent="0.35"/>
    <row r="134" ht="18" customHeight="1" x14ac:dyDescent="0.35"/>
    <row r="135" ht="18" customHeight="1" x14ac:dyDescent="0.35"/>
    <row r="136" ht="18" customHeight="1" x14ac:dyDescent="0.35"/>
    <row r="137" ht="18" customHeight="1" x14ac:dyDescent="0.35"/>
    <row r="138" ht="18" customHeight="1" x14ac:dyDescent="0.35"/>
    <row r="139" ht="18" customHeight="1" x14ac:dyDescent="0.35"/>
    <row r="140" ht="18" customHeight="1" x14ac:dyDescent="0.35"/>
    <row r="141" ht="18" customHeight="1" x14ac:dyDescent="0.35"/>
    <row r="142" ht="18" customHeight="1" x14ac:dyDescent="0.35"/>
    <row r="143" ht="18" customHeight="1" x14ac:dyDescent="0.35"/>
    <row r="144" ht="18" customHeight="1" x14ac:dyDescent="0.35"/>
    <row r="145" ht="18" customHeight="1" x14ac:dyDescent="0.35"/>
    <row r="146" ht="18" customHeight="1" x14ac:dyDescent="0.35"/>
    <row r="147" ht="18" customHeight="1" x14ac:dyDescent="0.35"/>
    <row r="148" ht="18" customHeight="1" x14ac:dyDescent="0.35"/>
    <row r="149" ht="18" customHeight="1" x14ac:dyDescent="0.35"/>
    <row r="150" ht="18" customHeight="1" x14ac:dyDescent="0.35"/>
    <row r="151" ht="18" customHeight="1" x14ac:dyDescent="0.35"/>
    <row r="152" ht="18" customHeight="1" x14ac:dyDescent="0.35"/>
    <row r="153" ht="18" customHeight="1" x14ac:dyDescent="0.35"/>
    <row r="154" ht="18" customHeight="1" x14ac:dyDescent="0.35"/>
    <row r="155" ht="18" customHeight="1" x14ac:dyDescent="0.35"/>
    <row r="156" ht="18" customHeight="1" x14ac:dyDescent="0.35"/>
    <row r="157" ht="18" customHeight="1" x14ac:dyDescent="0.35"/>
    <row r="158" ht="18" customHeight="1" x14ac:dyDescent="0.35"/>
    <row r="159" ht="18" customHeight="1" x14ac:dyDescent="0.35"/>
    <row r="160" ht="18" customHeight="1" x14ac:dyDescent="0.35"/>
    <row r="161" ht="18" customHeight="1" x14ac:dyDescent="0.35"/>
    <row r="162" ht="18" customHeight="1" x14ac:dyDescent="0.35"/>
    <row r="163" ht="18" customHeight="1" x14ac:dyDescent="0.35"/>
    <row r="164" ht="18" customHeight="1" x14ac:dyDescent="0.35"/>
    <row r="165" ht="18" customHeight="1" x14ac:dyDescent="0.35"/>
    <row r="166" ht="18" customHeight="1" x14ac:dyDescent="0.35"/>
    <row r="167" ht="18" customHeight="1" x14ac:dyDescent="0.35"/>
    <row r="168" ht="18" customHeight="1" x14ac:dyDescent="0.35"/>
    <row r="169" ht="18" customHeight="1" x14ac:dyDescent="0.35"/>
    <row r="170" ht="18" customHeight="1" x14ac:dyDescent="0.35"/>
    <row r="171" ht="18" customHeight="1" x14ac:dyDescent="0.35"/>
    <row r="172" ht="18" customHeight="1" x14ac:dyDescent="0.35"/>
    <row r="173" ht="18" customHeight="1" x14ac:dyDescent="0.35"/>
    <row r="174" ht="18" customHeight="1" x14ac:dyDescent="0.35"/>
    <row r="175" ht="18" customHeight="1" x14ac:dyDescent="0.35"/>
    <row r="176" ht="18" customHeight="1" x14ac:dyDescent="0.35"/>
    <row r="177" ht="18" customHeight="1" x14ac:dyDescent="0.35"/>
    <row r="178" ht="18" customHeight="1" x14ac:dyDescent="0.35"/>
    <row r="179" ht="18" customHeight="1" x14ac:dyDescent="0.35"/>
    <row r="180" ht="18" customHeight="1" x14ac:dyDescent="0.35"/>
    <row r="181" ht="18" customHeight="1" x14ac:dyDescent="0.35"/>
    <row r="182" ht="18" customHeight="1" x14ac:dyDescent="0.35"/>
    <row r="183" ht="18" customHeight="1" x14ac:dyDescent="0.35"/>
    <row r="184" ht="18" customHeight="1" x14ac:dyDescent="0.35"/>
    <row r="185" ht="18" customHeight="1" x14ac:dyDescent="0.35"/>
    <row r="186" ht="18" customHeight="1" x14ac:dyDescent="0.35"/>
    <row r="187" ht="18" customHeight="1" x14ac:dyDescent="0.35"/>
    <row r="188" ht="18" customHeight="1" x14ac:dyDescent="0.35"/>
    <row r="189" ht="18" customHeight="1" x14ac:dyDescent="0.35"/>
    <row r="190" ht="18" customHeight="1" x14ac:dyDescent="0.35"/>
    <row r="191" ht="18" customHeight="1" x14ac:dyDescent="0.35"/>
    <row r="192" ht="18" customHeight="1" x14ac:dyDescent="0.35"/>
    <row r="193" ht="18" customHeight="1" x14ac:dyDescent="0.35"/>
    <row r="194" ht="18" customHeight="1" x14ac:dyDescent="0.35"/>
    <row r="195" ht="18" customHeight="1" x14ac:dyDescent="0.35"/>
    <row r="196" ht="18" customHeight="1" x14ac:dyDescent="0.35"/>
    <row r="197" ht="18" customHeight="1" x14ac:dyDescent="0.35"/>
    <row r="198" ht="18" customHeight="1" x14ac:dyDescent="0.35"/>
    <row r="199" ht="18" customHeight="1" x14ac:dyDescent="0.35"/>
    <row r="200" ht="18" customHeight="1" x14ac:dyDescent="0.35"/>
    <row r="201" ht="18" customHeight="1" x14ac:dyDescent="0.35"/>
    <row r="202" ht="18" customHeight="1" x14ac:dyDescent="0.35"/>
    <row r="203" ht="18" customHeight="1" x14ac:dyDescent="0.35"/>
    <row r="204" ht="18" customHeight="1" x14ac:dyDescent="0.35"/>
    <row r="205" ht="18" customHeight="1" x14ac:dyDescent="0.35"/>
    <row r="206" ht="18" customHeight="1" x14ac:dyDescent="0.35"/>
    <row r="207" ht="18" customHeight="1" x14ac:dyDescent="0.35"/>
    <row r="208" ht="18" customHeight="1" x14ac:dyDescent="0.35"/>
    <row r="209" ht="18" customHeight="1" x14ac:dyDescent="0.35"/>
    <row r="210" ht="18" customHeight="1" x14ac:dyDescent="0.35"/>
    <row r="211" ht="18" customHeight="1" x14ac:dyDescent="0.35"/>
    <row r="212" ht="18" customHeight="1" x14ac:dyDescent="0.35"/>
    <row r="213" ht="18" customHeight="1" x14ac:dyDescent="0.35"/>
    <row r="214" ht="18" customHeight="1" x14ac:dyDescent="0.35"/>
    <row r="215" ht="18" customHeight="1" x14ac:dyDescent="0.35"/>
    <row r="216" ht="18" customHeight="1" x14ac:dyDescent="0.35"/>
    <row r="217" ht="18" customHeight="1" x14ac:dyDescent="0.35"/>
    <row r="218" ht="18" customHeight="1" x14ac:dyDescent="0.35"/>
    <row r="219" ht="18" customHeight="1" x14ac:dyDescent="0.35"/>
    <row r="220" ht="18" customHeight="1" x14ac:dyDescent="0.35"/>
    <row r="221" ht="18" customHeight="1" x14ac:dyDescent="0.35"/>
    <row r="222" ht="18" customHeight="1" x14ac:dyDescent="0.35"/>
    <row r="223" ht="18" customHeight="1" x14ac:dyDescent="0.35"/>
    <row r="224" ht="18" customHeight="1" x14ac:dyDescent="0.35"/>
    <row r="225" ht="18" customHeight="1" x14ac:dyDescent="0.35"/>
    <row r="226" ht="18" customHeight="1" x14ac:dyDescent="0.35"/>
    <row r="227" ht="18" customHeight="1" x14ac:dyDescent="0.35"/>
    <row r="228" ht="18" customHeight="1" x14ac:dyDescent="0.35"/>
    <row r="229" ht="18" customHeight="1" x14ac:dyDescent="0.35"/>
    <row r="230" ht="18" customHeight="1" x14ac:dyDescent="0.35"/>
    <row r="231" ht="18" customHeight="1" x14ac:dyDescent="0.35"/>
    <row r="232" ht="18" customHeight="1" x14ac:dyDescent="0.35"/>
    <row r="233" ht="18" customHeight="1" x14ac:dyDescent="0.35"/>
    <row r="234" ht="18" customHeight="1" x14ac:dyDescent="0.35"/>
    <row r="235" ht="18" customHeight="1" x14ac:dyDescent="0.35"/>
    <row r="236" ht="18" customHeight="1" x14ac:dyDescent="0.35"/>
    <row r="237" ht="18" customHeight="1" x14ac:dyDescent="0.35"/>
    <row r="238" ht="18" customHeight="1" x14ac:dyDescent="0.35"/>
    <row r="239" ht="18" customHeight="1" x14ac:dyDescent="0.35"/>
    <row r="240" ht="18" customHeight="1" x14ac:dyDescent="0.35"/>
    <row r="241" ht="18" customHeight="1" x14ac:dyDescent="0.35"/>
    <row r="242" ht="18" customHeight="1" x14ac:dyDescent="0.35"/>
    <row r="243" ht="18" customHeight="1" x14ac:dyDescent="0.35"/>
    <row r="244" ht="18" customHeight="1" x14ac:dyDescent="0.35"/>
    <row r="245" ht="18" customHeight="1" x14ac:dyDescent="0.35"/>
    <row r="246" ht="18" customHeight="1" x14ac:dyDescent="0.35"/>
    <row r="247" ht="18" customHeight="1" x14ac:dyDescent="0.35"/>
    <row r="248" ht="18" customHeight="1" x14ac:dyDescent="0.35"/>
    <row r="249" ht="18" customHeight="1" x14ac:dyDescent="0.35"/>
    <row r="250" ht="18" customHeight="1" x14ac:dyDescent="0.35"/>
    <row r="251" ht="18" customHeight="1" x14ac:dyDescent="0.35"/>
    <row r="252" ht="18" customHeight="1" x14ac:dyDescent="0.35"/>
    <row r="253" ht="18" customHeight="1" x14ac:dyDescent="0.35"/>
    <row r="254" ht="18" customHeight="1" x14ac:dyDescent="0.35"/>
    <row r="255" ht="18" customHeight="1" x14ac:dyDescent="0.35"/>
    <row r="256" ht="18" customHeight="1" x14ac:dyDescent="0.35"/>
    <row r="257" ht="18" customHeight="1" x14ac:dyDescent="0.35"/>
    <row r="258" ht="18" customHeight="1" x14ac:dyDescent="0.35"/>
    <row r="259" ht="18" customHeight="1" x14ac:dyDescent="0.35"/>
    <row r="260" ht="18" customHeight="1" x14ac:dyDescent="0.35"/>
    <row r="261" ht="18" customHeight="1" x14ac:dyDescent="0.35"/>
    <row r="262" ht="18" customHeight="1" x14ac:dyDescent="0.35"/>
    <row r="263" ht="18" customHeight="1" x14ac:dyDescent="0.35"/>
    <row r="264" ht="18" customHeight="1" x14ac:dyDescent="0.35"/>
    <row r="265" ht="18" customHeight="1" x14ac:dyDescent="0.35"/>
    <row r="266" ht="18" customHeight="1" x14ac:dyDescent="0.35"/>
    <row r="267" ht="18" customHeight="1" x14ac:dyDescent="0.35"/>
    <row r="268" ht="18" customHeight="1" x14ac:dyDescent="0.35"/>
    <row r="269" ht="18" customHeight="1" x14ac:dyDescent="0.35"/>
    <row r="270" ht="18" customHeight="1" x14ac:dyDescent="0.35"/>
    <row r="271" ht="18" customHeight="1" x14ac:dyDescent="0.35"/>
    <row r="272" ht="18" customHeight="1" x14ac:dyDescent="0.35"/>
    <row r="273" ht="18" customHeight="1" x14ac:dyDescent="0.35"/>
    <row r="274" ht="18" customHeight="1" x14ac:dyDescent="0.35"/>
    <row r="275" ht="18" customHeight="1" x14ac:dyDescent="0.35"/>
    <row r="276" ht="18" customHeight="1" x14ac:dyDescent="0.35"/>
    <row r="277" ht="18" customHeight="1" x14ac:dyDescent="0.35"/>
    <row r="278" ht="18" customHeight="1" x14ac:dyDescent="0.35"/>
    <row r="279" ht="18" customHeight="1" x14ac:dyDescent="0.35"/>
    <row r="280" ht="18" customHeight="1" x14ac:dyDescent="0.35"/>
    <row r="281" ht="18" customHeight="1" x14ac:dyDescent="0.35"/>
    <row r="282" ht="18" customHeight="1" x14ac:dyDescent="0.35"/>
    <row r="283" ht="18" customHeight="1" x14ac:dyDescent="0.35"/>
    <row r="284" ht="18" customHeight="1" x14ac:dyDescent="0.35"/>
    <row r="285" ht="18" customHeight="1" x14ac:dyDescent="0.35"/>
    <row r="286" ht="18" customHeight="1" x14ac:dyDescent="0.35"/>
    <row r="287" ht="18" customHeight="1" x14ac:dyDescent="0.35"/>
    <row r="288" ht="18" customHeight="1" x14ac:dyDescent="0.35"/>
    <row r="289" ht="18" customHeight="1" x14ac:dyDescent="0.35"/>
    <row r="290" ht="18" customHeight="1" x14ac:dyDescent="0.35"/>
    <row r="291" ht="18" customHeight="1" x14ac:dyDescent="0.35"/>
    <row r="292" ht="18" customHeight="1" x14ac:dyDescent="0.35"/>
    <row r="293" ht="18" customHeight="1" x14ac:dyDescent="0.35"/>
    <row r="294" ht="18" customHeight="1" x14ac:dyDescent="0.35"/>
    <row r="295" ht="18" customHeight="1" x14ac:dyDescent="0.35"/>
    <row r="296" ht="18" customHeight="1" x14ac:dyDescent="0.35"/>
    <row r="297" ht="18" customHeight="1" x14ac:dyDescent="0.35"/>
    <row r="298" ht="18" customHeight="1" x14ac:dyDescent="0.35"/>
    <row r="299" ht="18" customHeight="1" x14ac:dyDescent="0.35"/>
    <row r="300" ht="18" customHeight="1" x14ac:dyDescent="0.35"/>
    <row r="301" ht="18" customHeight="1" x14ac:dyDescent="0.35"/>
    <row r="302" ht="18" customHeight="1" x14ac:dyDescent="0.35"/>
    <row r="303" ht="18" customHeight="1" x14ac:dyDescent="0.35"/>
    <row r="304" ht="18" customHeight="1" x14ac:dyDescent="0.35"/>
    <row r="305" ht="18" customHeight="1" x14ac:dyDescent="0.35"/>
    <row r="306" ht="18" customHeight="1" x14ac:dyDescent="0.35"/>
    <row r="307" ht="18" customHeight="1" x14ac:dyDescent="0.35"/>
    <row r="308" ht="18" customHeight="1" x14ac:dyDescent="0.35"/>
    <row r="309" ht="18" customHeight="1" x14ac:dyDescent="0.35"/>
    <row r="310" ht="18" customHeight="1" x14ac:dyDescent="0.35"/>
    <row r="311" ht="18" customHeight="1" x14ac:dyDescent="0.35"/>
    <row r="312" ht="18" customHeight="1" x14ac:dyDescent="0.35"/>
    <row r="313" ht="18" customHeight="1" x14ac:dyDescent="0.35"/>
    <row r="314" ht="18" customHeight="1" x14ac:dyDescent="0.35"/>
    <row r="315" ht="18" customHeight="1" x14ac:dyDescent="0.35"/>
    <row r="316" ht="18" customHeight="1" x14ac:dyDescent="0.35"/>
    <row r="317" ht="18" customHeight="1" x14ac:dyDescent="0.35"/>
    <row r="318" ht="18" customHeight="1" x14ac:dyDescent="0.35"/>
    <row r="319" ht="18" customHeight="1" x14ac:dyDescent="0.35"/>
    <row r="320" ht="18" customHeight="1" x14ac:dyDescent="0.35"/>
    <row r="321" ht="18" customHeight="1" x14ac:dyDescent="0.35"/>
    <row r="322" ht="18" customHeight="1" x14ac:dyDescent="0.35"/>
    <row r="323" ht="18" customHeight="1" x14ac:dyDescent="0.35"/>
    <row r="324" ht="18" customHeight="1" x14ac:dyDescent="0.35"/>
    <row r="325" ht="18" customHeight="1" x14ac:dyDescent="0.35"/>
    <row r="326" ht="18" customHeight="1" x14ac:dyDescent="0.35"/>
    <row r="327" ht="18" customHeight="1" x14ac:dyDescent="0.35"/>
    <row r="328" ht="18" customHeight="1" x14ac:dyDescent="0.35"/>
    <row r="329" ht="18" customHeight="1" x14ac:dyDescent="0.35"/>
    <row r="330" ht="18" customHeight="1" x14ac:dyDescent="0.35"/>
    <row r="331" ht="18" customHeight="1" x14ac:dyDescent="0.35"/>
    <row r="332" ht="18" customHeight="1" x14ac:dyDescent="0.35"/>
    <row r="333" ht="18" customHeight="1" x14ac:dyDescent="0.35"/>
    <row r="334" ht="18" customHeight="1" x14ac:dyDescent="0.35"/>
    <row r="335" ht="18" customHeight="1" x14ac:dyDescent="0.35"/>
    <row r="336" ht="18" customHeight="1" x14ac:dyDescent="0.35"/>
    <row r="337" ht="18" customHeight="1" x14ac:dyDescent="0.35"/>
    <row r="338" ht="18" customHeight="1" x14ac:dyDescent="0.35"/>
    <row r="339" ht="18" customHeight="1" x14ac:dyDescent="0.35"/>
    <row r="340" ht="18" customHeight="1" x14ac:dyDescent="0.35"/>
    <row r="341" ht="18" customHeight="1" x14ac:dyDescent="0.35"/>
    <row r="342" ht="18" customHeight="1" x14ac:dyDescent="0.35"/>
    <row r="343" ht="18" customHeight="1" x14ac:dyDescent="0.35"/>
    <row r="344" ht="18" customHeight="1" x14ac:dyDescent="0.35"/>
    <row r="345" ht="18" customHeight="1" x14ac:dyDescent="0.35"/>
    <row r="346" ht="18" customHeight="1" x14ac:dyDescent="0.35"/>
    <row r="347" ht="18" customHeight="1" x14ac:dyDescent="0.35"/>
    <row r="348" ht="18" customHeight="1" x14ac:dyDescent="0.35"/>
    <row r="349" ht="18" customHeight="1" x14ac:dyDescent="0.35"/>
    <row r="350" ht="18" customHeight="1" x14ac:dyDescent="0.35"/>
    <row r="351" ht="18" customHeight="1" x14ac:dyDescent="0.35"/>
    <row r="352" ht="18" customHeight="1" x14ac:dyDescent="0.35"/>
    <row r="353" ht="18" customHeight="1" x14ac:dyDescent="0.35"/>
    <row r="354" ht="18" customHeight="1" x14ac:dyDescent="0.35"/>
    <row r="355" ht="18" customHeight="1" x14ac:dyDescent="0.35"/>
    <row r="356" ht="18" customHeight="1" x14ac:dyDescent="0.35"/>
    <row r="357" ht="18" customHeight="1" x14ac:dyDescent="0.35"/>
    <row r="358" ht="18" customHeight="1" x14ac:dyDescent="0.35"/>
    <row r="359" ht="18" customHeight="1" x14ac:dyDescent="0.35"/>
    <row r="360" ht="18" customHeight="1" x14ac:dyDescent="0.35"/>
    <row r="361" ht="18" customHeight="1" x14ac:dyDescent="0.35"/>
    <row r="362" ht="18" customHeight="1" x14ac:dyDescent="0.35"/>
    <row r="363" ht="18" customHeight="1" x14ac:dyDescent="0.35"/>
    <row r="364" ht="18" customHeight="1" x14ac:dyDescent="0.35"/>
    <row r="365" ht="18" customHeight="1" x14ac:dyDescent="0.35"/>
    <row r="366" ht="18" customHeight="1" x14ac:dyDescent="0.35"/>
    <row r="367" ht="18" customHeight="1" x14ac:dyDescent="0.35"/>
    <row r="368" ht="18" customHeight="1" x14ac:dyDescent="0.35"/>
    <row r="369" ht="18" customHeight="1" x14ac:dyDescent="0.35"/>
    <row r="370" ht="18" customHeight="1" x14ac:dyDescent="0.35"/>
    <row r="371" ht="18" customHeight="1" x14ac:dyDescent="0.35"/>
    <row r="372" ht="18" customHeight="1" x14ac:dyDescent="0.35"/>
    <row r="373" ht="18" customHeight="1" x14ac:dyDescent="0.35"/>
    <row r="374" ht="18" customHeight="1" x14ac:dyDescent="0.35"/>
    <row r="375" ht="18" customHeight="1" x14ac:dyDescent="0.35"/>
    <row r="376" ht="18" customHeight="1" x14ac:dyDescent="0.35"/>
    <row r="377" ht="18" customHeight="1" x14ac:dyDescent="0.35"/>
    <row r="378" ht="18" customHeight="1" x14ac:dyDescent="0.35"/>
    <row r="379" ht="18" customHeight="1" x14ac:dyDescent="0.35"/>
    <row r="380" ht="18" customHeight="1" x14ac:dyDescent="0.35"/>
    <row r="381" ht="18" customHeight="1" x14ac:dyDescent="0.35"/>
    <row r="382" ht="18" customHeight="1" x14ac:dyDescent="0.35"/>
    <row r="383" ht="18" customHeight="1" x14ac:dyDescent="0.35"/>
    <row r="384" ht="18" customHeight="1" x14ac:dyDescent="0.35"/>
    <row r="385" ht="18" customHeight="1" x14ac:dyDescent="0.35"/>
    <row r="386" ht="18" customHeight="1" x14ac:dyDescent="0.35"/>
    <row r="387" ht="18" customHeight="1" x14ac:dyDescent="0.35"/>
    <row r="388" ht="18" customHeight="1" x14ac:dyDescent="0.35"/>
    <row r="389" ht="18" customHeight="1" x14ac:dyDescent="0.35"/>
    <row r="390" ht="18" customHeight="1" x14ac:dyDescent="0.35"/>
    <row r="391" ht="18" customHeight="1" x14ac:dyDescent="0.35"/>
    <row r="392" ht="18" customHeight="1" x14ac:dyDescent="0.35"/>
    <row r="393" ht="18" customHeight="1" x14ac:dyDescent="0.35"/>
    <row r="394" ht="18" customHeight="1" x14ac:dyDescent="0.35"/>
    <row r="395" ht="18" customHeight="1" x14ac:dyDescent="0.35"/>
    <row r="396" ht="18" customHeight="1" x14ac:dyDescent="0.35"/>
    <row r="397" ht="18" customHeight="1" x14ac:dyDescent="0.35"/>
    <row r="398" ht="18" customHeight="1" x14ac:dyDescent="0.35"/>
    <row r="399" ht="18" customHeight="1" x14ac:dyDescent="0.35"/>
    <row r="400" ht="18" customHeight="1" x14ac:dyDescent="0.35"/>
    <row r="401" ht="18" customHeight="1" x14ac:dyDescent="0.35"/>
    <row r="402" ht="18" customHeight="1" x14ac:dyDescent="0.35"/>
    <row r="403" ht="18" customHeight="1" x14ac:dyDescent="0.35"/>
    <row r="404" ht="18" customHeight="1" x14ac:dyDescent="0.35"/>
    <row r="405" ht="18" customHeight="1" x14ac:dyDescent="0.35"/>
    <row r="406" ht="18" customHeight="1" x14ac:dyDescent="0.35"/>
    <row r="407" ht="18" customHeight="1" x14ac:dyDescent="0.35"/>
    <row r="408" ht="18" customHeight="1" x14ac:dyDescent="0.35"/>
    <row r="409" ht="18" customHeight="1" x14ac:dyDescent="0.35"/>
    <row r="410" ht="18" customHeight="1" x14ac:dyDescent="0.35"/>
    <row r="411" ht="18" customHeight="1" x14ac:dyDescent="0.35"/>
    <row r="412" ht="18" customHeight="1" x14ac:dyDescent="0.35"/>
    <row r="413" ht="18" customHeight="1" x14ac:dyDescent="0.35"/>
    <row r="414" ht="18" customHeight="1" x14ac:dyDescent="0.35"/>
    <row r="415" ht="18" customHeight="1" x14ac:dyDescent="0.35"/>
    <row r="416" ht="18" customHeight="1" x14ac:dyDescent="0.35"/>
    <row r="417" ht="18" customHeight="1" x14ac:dyDescent="0.35"/>
    <row r="418" ht="18" customHeight="1" x14ac:dyDescent="0.35"/>
    <row r="419" ht="18" customHeight="1" x14ac:dyDescent="0.35"/>
    <row r="420" ht="18" customHeight="1" x14ac:dyDescent="0.35"/>
    <row r="421" ht="18" customHeight="1" x14ac:dyDescent="0.35"/>
    <row r="422" ht="18" customHeight="1" x14ac:dyDescent="0.35"/>
    <row r="423" ht="18" customHeight="1" x14ac:dyDescent="0.35"/>
    <row r="424" ht="18" customHeight="1" x14ac:dyDescent="0.35"/>
    <row r="425" ht="18" customHeight="1" x14ac:dyDescent="0.35"/>
    <row r="426" ht="18" customHeight="1" x14ac:dyDescent="0.35"/>
    <row r="427" ht="18" customHeight="1" x14ac:dyDescent="0.35"/>
    <row r="428" ht="18" customHeight="1" x14ac:dyDescent="0.35"/>
    <row r="429" ht="18" customHeight="1" x14ac:dyDescent="0.35"/>
    <row r="430" ht="18" customHeight="1" x14ac:dyDescent="0.35"/>
    <row r="431" ht="18" customHeight="1" x14ac:dyDescent="0.35"/>
    <row r="432" ht="18" customHeight="1" x14ac:dyDescent="0.35"/>
    <row r="433" ht="18" customHeight="1" x14ac:dyDescent="0.35"/>
    <row r="434" ht="18" customHeight="1" x14ac:dyDescent="0.35"/>
    <row r="435" ht="18" customHeight="1" x14ac:dyDescent="0.35"/>
    <row r="436" ht="18" customHeight="1" x14ac:dyDescent="0.35"/>
    <row r="437" ht="18" customHeight="1" x14ac:dyDescent="0.35"/>
    <row r="438" ht="18" customHeight="1" x14ac:dyDescent="0.35"/>
    <row r="439" ht="18" customHeight="1" x14ac:dyDescent="0.35"/>
    <row r="440" ht="18" customHeight="1" x14ac:dyDescent="0.35"/>
    <row r="441" ht="18" customHeight="1" x14ac:dyDescent="0.35"/>
    <row r="442" ht="18" customHeight="1" x14ac:dyDescent="0.35"/>
    <row r="443" ht="18" customHeight="1" x14ac:dyDescent="0.35"/>
    <row r="444" ht="18" customHeight="1" x14ac:dyDescent="0.35"/>
    <row r="445" ht="18" customHeight="1" x14ac:dyDescent="0.35"/>
    <row r="446" ht="18" customHeight="1" x14ac:dyDescent="0.35"/>
    <row r="447" ht="18" customHeight="1" x14ac:dyDescent="0.35"/>
    <row r="448" ht="18" customHeight="1" x14ac:dyDescent="0.35"/>
    <row r="449" ht="18" customHeight="1" x14ac:dyDescent="0.35"/>
    <row r="450" ht="18" customHeight="1" x14ac:dyDescent="0.35"/>
    <row r="451" ht="18" customHeight="1" x14ac:dyDescent="0.35"/>
    <row r="452" ht="18" customHeight="1" x14ac:dyDescent="0.35"/>
    <row r="453" ht="18" customHeight="1" x14ac:dyDescent="0.35"/>
    <row r="454" ht="18" customHeight="1" x14ac:dyDescent="0.35"/>
    <row r="455" ht="18" customHeight="1" x14ac:dyDescent="0.35"/>
    <row r="456" ht="18" customHeight="1" x14ac:dyDescent="0.35"/>
    <row r="457" ht="18" customHeight="1" x14ac:dyDescent="0.35"/>
    <row r="458" ht="18" customHeight="1" x14ac:dyDescent="0.35"/>
    <row r="459" ht="18" customHeight="1" x14ac:dyDescent="0.35"/>
    <row r="460" ht="18" customHeight="1" x14ac:dyDescent="0.35"/>
    <row r="461" ht="18" customHeight="1" x14ac:dyDescent="0.35"/>
    <row r="462" ht="18" customHeight="1" x14ac:dyDescent="0.35"/>
    <row r="463" ht="18" customHeight="1" x14ac:dyDescent="0.35"/>
    <row r="464" ht="18" customHeight="1" x14ac:dyDescent="0.35"/>
    <row r="465" ht="18" customHeight="1" x14ac:dyDescent="0.35"/>
    <row r="466" ht="18" customHeight="1" x14ac:dyDescent="0.35"/>
    <row r="467" ht="18" customHeight="1" x14ac:dyDescent="0.35"/>
    <row r="468" ht="18" customHeight="1" x14ac:dyDescent="0.35"/>
    <row r="469" ht="18" customHeight="1" x14ac:dyDescent="0.35"/>
    <row r="470" ht="18" customHeight="1" x14ac:dyDescent="0.35"/>
    <row r="471" ht="18" customHeight="1" x14ac:dyDescent="0.35"/>
    <row r="472" ht="18" customHeight="1" x14ac:dyDescent="0.35"/>
    <row r="473" ht="18" customHeight="1" x14ac:dyDescent="0.35"/>
    <row r="474" ht="18" customHeight="1" x14ac:dyDescent="0.35"/>
    <row r="475" ht="18" customHeight="1" x14ac:dyDescent="0.35"/>
    <row r="476" ht="18" customHeight="1" x14ac:dyDescent="0.35"/>
    <row r="477" ht="18" customHeight="1" x14ac:dyDescent="0.35"/>
    <row r="478" ht="18" customHeight="1" x14ac:dyDescent="0.35"/>
    <row r="479" ht="18" customHeight="1" x14ac:dyDescent="0.35"/>
    <row r="480" ht="18" customHeight="1" x14ac:dyDescent="0.35"/>
    <row r="481" ht="18" customHeight="1" x14ac:dyDescent="0.35"/>
    <row r="482" ht="18" customHeight="1" x14ac:dyDescent="0.35"/>
    <row r="483" ht="18" customHeight="1" x14ac:dyDescent="0.35"/>
    <row r="484" ht="18" customHeight="1" x14ac:dyDescent="0.35"/>
    <row r="485" ht="18" customHeight="1" x14ac:dyDescent="0.35"/>
    <row r="486" ht="18" customHeight="1" x14ac:dyDescent="0.35"/>
    <row r="487" ht="18" customHeight="1" x14ac:dyDescent="0.35"/>
    <row r="488" ht="18" customHeight="1" x14ac:dyDescent="0.35"/>
    <row r="489" ht="18" customHeight="1" x14ac:dyDescent="0.35"/>
    <row r="490" ht="18" customHeight="1" x14ac:dyDescent="0.35"/>
    <row r="491" ht="18" customHeight="1" x14ac:dyDescent="0.35"/>
    <row r="492" ht="18" customHeight="1" x14ac:dyDescent="0.35"/>
    <row r="493" ht="18" customHeight="1" x14ac:dyDescent="0.35"/>
    <row r="494" ht="18" customHeight="1" x14ac:dyDescent="0.35"/>
    <row r="495" ht="18" customHeight="1" x14ac:dyDescent="0.35"/>
    <row r="496" ht="18" customHeight="1" x14ac:dyDescent="0.35"/>
    <row r="497" ht="18" customHeight="1" x14ac:dyDescent="0.35"/>
    <row r="498" ht="18" customHeight="1" x14ac:dyDescent="0.35"/>
    <row r="499" ht="18" customHeight="1" x14ac:dyDescent="0.35"/>
    <row r="500" ht="18" customHeight="1" x14ac:dyDescent="0.35"/>
    <row r="501" ht="18" customHeight="1" x14ac:dyDescent="0.35"/>
    <row r="502" ht="18" customHeight="1" x14ac:dyDescent="0.35"/>
    <row r="503" ht="18" customHeight="1" x14ac:dyDescent="0.35"/>
    <row r="504" ht="18" customHeight="1" x14ac:dyDescent="0.35"/>
    <row r="505" ht="18" customHeight="1" x14ac:dyDescent="0.35"/>
    <row r="506" ht="18" customHeight="1" x14ac:dyDescent="0.35"/>
    <row r="507" ht="18" customHeight="1" x14ac:dyDescent="0.35"/>
    <row r="508" ht="18" customHeight="1" x14ac:dyDescent="0.35"/>
    <row r="509" ht="18" customHeight="1" x14ac:dyDescent="0.35"/>
    <row r="510" ht="18" customHeight="1" x14ac:dyDescent="0.35"/>
    <row r="511" ht="18" customHeight="1" x14ac:dyDescent="0.35"/>
    <row r="512" ht="18" customHeight="1" x14ac:dyDescent="0.35"/>
    <row r="513" ht="18" customHeight="1" x14ac:dyDescent="0.35"/>
    <row r="514" ht="18" customHeight="1" x14ac:dyDescent="0.35"/>
    <row r="515" ht="18" customHeight="1" x14ac:dyDescent="0.35"/>
    <row r="516" ht="18" customHeight="1" x14ac:dyDescent="0.35"/>
    <row r="517" ht="18" customHeight="1" x14ac:dyDescent="0.35"/>
    <row r="518" ht="18" customHeight="1" x14ac:dyDescent="0.35"/>
    <row r="519" ht="18" customHeight="1" x14ac:dyDescent="0.35"/>
    <row r="520" ht="18" customHeight="1" x14ac:dyDescent="0.35"/>
    <row r="521" ht="18" customHeight="1" x14ac:dyDescent="0.35"/>
    <row r="522" ht="18" customHeight="1" x14ac:dyDescent="0.35"/>
    <row r="523" ht="18" customHeight="1" x14ac:dyDescent="0.35"/>
    <row r="524" ht="18" customHeight="1" x14ac:dyDescent="0.35"/>
    <row r="525" ht="18" customHeight="1" x14ac:dyDescent="0.35"/>
    <row r="526" ht="18" customHeight="1" x14ac:dyDescent="0.35"/>
    <row r="527" ht="18" customHeight="1" x14ac:dyDescent="0.35"/>
    <row r="528" ht="18" customHeight="1" x14ac:dyDescent="0.35"/>
    <row r="529" ht="18" customHeight="1" x14ac:dyDescent="0.35"/>
    <row r="530" ht="18" customHeight="1" x14ac:dyDescent="0.35"/>
    <row r="531" ht="18" customHeight="1" x14ac:dyDescent="0.35"/>
    <row r="532" ht="18" customHeight="1" x14ac:dyDescent="0.35"/>
    <row r="533" ht="18" customHeight="1" x14ac:dyDescent="0.35"/>
    <row r="534" ht="18" customHeight="1" x14ac:dyDescent="0.35"/>
    <row r="535" ht="18" customHeight="1" x14ac:dyDescent="0.35"/>
    <row r="536" ht="18" customHeight="1" x14ac:dyDescent="0.35"/>
    <row r="537" ht="18" customHeight="1" x14ac:dyDescent="0.35"/>
    <row r="538" ht="18" customHeight="1" x14ac:dyDescent="0.35"/>
    <row r="539" ht="18" customHeight="1" x14ac:dyDescent="0.35"/>
    <row r="540" ht="18" customHeight="1" x14ac:dyDescent="0.35"/>
    <row r="541" ht="18" customHeight="1" x14ac:dyDescent="0.35"/>
    <row r="542" ht="18" customHeight="1" x14ac:dyDescent="0.35"/>
    <row r="543" ht="18" customHeight="1" x14ac:dyDescent="0.35"/>
    <row r="544" ht="18" customHeight="1" x14ac:dyDescent="0.35"/>
    <row r="545" ht="18" customHeight="1" x14ac:dyDescent="0.35"/>
    <row r="546" ht="18" customHeight="1" x14ac:dyDescent="0.35"/>
    <row r="547" ht="18" customHeight="1" x14ac:dyDescent="0.35"/>
    <row r="548" ht="18" customHeight="1" x14ac:dyDescent="0.35"/>
    <row r="549" ht="18" customHeight="1" x14ac:dyDescent="0.35"/>
    <row r="550" ht="18" customHeight="1" x14ac:dyDescent="0.35"/>
    <row r="551" ht="18" customHeight="1" x14ac:dyDescent="0.35"/>
    <row r="552" ht="18" customHeight="1" x14ac:dyDescent="0.35"/>
    <row r="553" ht="18" customHeight="1" x14ac:dyDescent="0.35"/>
    <row r="554" ht="18" customHeight="1" x14ac:dyDescent="0.35"/>
    <row r="555" ht="18" customHeight="1" x14ac:dyDescent="0.35"/>
    <row r="556" ht="18" customHeight="1" x14ac:dyDescent="0.35"/>
    <row r="557" ht="18" customHeight="1" x14ac:dyDescent="0.35"/>
    <row r="558" ht="18" customHeight="1" x14ac:dyDescent="0.35"/>
    <row r="559" ht="18" customHeight="1" x14ac:dyDescent="0.35"/>
    <row r="560" ht="18" customHeight="1" x14ac:dyDescent="0.35"/>
    <row r="561" ht="18" customHeight="1" x14ac:dyDescent="0.35"/>
    <row r="562" ht="18" customHeight="1" x14ac:dyDescent="0.35"/>
    <row r="563" ht="18" customHeight="1" x14ac:dyDescent="0.35"/>
    <row r="564" ht="18" customHeight="1" x14ac:dyDescent="0.35"/>
    <row r="565" ht="18" customHeight="1" x14ac:dyDescent="0.35"/>
    <row r="566" ht="18" customHeight="1" x14ac:dyDescent="0.35"/>
    <row r="567" ht="18" customHeight="1" x14ac:dyDescent="0.35"/>
    <row r="568" ht="18" customHeight="1" x14ac:dyDescent="0.35"/>
    <row r="569" ht="18" customHeight="1" x14ac:dyDescent="0.35"/>
    <row r="570" ht="18" customHeight="1" x14ac:dyDescent="0.35"/>
    <row r="571" ht="18" customHeight="1" x14ac:dyDescent="0.35"/>
    <row r="572" ht="18" customHeight="1" x14ac:dyDescent="0.35"/>
    <row r="573" ht="18" customHeight="1" x14ac:dyDescent="0.35"/>
    <row r="574" ht="18" customHeight="1" x14ac:dyDescent="0.35"/>
    <row r="575" ht="18" customHeight="1" x14ac:dyDescent="0.35"/>
    <row r="576" ht="18" customHeight="1" x14ac:dyDescent="0.35"/>
    <row r="577" ht="18" customHeight="1" x14ac:dyDescent="0.35"/>
    <row r="578" ht="18" customHeight="1" x14ac:dyDescent="0.35"/>
    <row r="579" ht="18" customHeight="1" x14ac:dyDescent="0.35"/>
    <row r="580" ht="18" customHeight="1" x14ac:dyDescent="0.35"/>
    <row r="581" ht="18" customHeight="1" x14ac:dyDescent="0.35"/>
    <row r="582" ht="18" customHeight="1" x14ac:dyDescent="0.35"/>
    <row r="583" ht="18" customHeight="1" x14ac:dyDescent="0.35"/>
    <row r="584" ht="18" customHeight="1" x14ac:dyDescent="0.35"/>
    <row r="585" ht="18" customHeight="1" x14ac:dyDescent="0.35"/>
    <row r="586" ht="18" customHeight="1" x14ac:dyDescent="0.35"/>
    <row r="587" ht="18" customHeight="1" x14ac:dyDescent="0.35"/>
    <row r="588" ht="18" customHeight="1" x14ac:dyDescent="0.35"/>
    <row r="589" ht="18" customHeight="1" x14ac:dyDescent="0.35"/>
    <row r="590" ht="18" customHeight="1" x14ac:dyDescent="0.35"/>
    <row r="591" ht="18" customHeight="1" x14ac:dyDescent="0.35"/>
    <row r="592" ht="18" customHeight="1" x14ac:dyDescent="0.35"/>
    <row r="593" ht="18" customHeight="1" x14ac:dyDescent="0.35"/>
    <row r="594" ht="18" customHeight="1" x14ac:dyDescent="0.35"/>
    <row r="595" ht="18" customHeight="1" x14ac:dyDescent="0.35"/>
    <row r="596" ht="18" customHeight="1" x14ac:dyDescent="0.35"/>
    <row r="597" ht="18" customHeight="1" x14ac:dyDescent="0.35"/>
    <row r="598" ht="18" customHeight="1" x14ac:dyDescent="0.35"/>
    <row r="599" ht="18" customHeight="1" x14ac:dyDescent="0.35"/>
    <row r="600" ht="18" customHeight="1" x14ac:dyDescent="0.35"/>
    <row r="601" ht="18" customHeight="1" x14ac:dyDescent="0.35"/>
    <row r="602" ht="18" customHeight="1" x14ac:dyDescent="0.35"/>
    <row r="603" ht="18" customHeight="1" x14ac:dyDescent="0.35"/>
    <row r="604" ht="18" customHeight="1" x14ac:dyDescent="0.35"/>
    <row r="605" ht="18" customHeight="1" x14ac:dyDescent="0.35"/>
    <row r="606" ht="18" customHeight="1" x14ac:dyDescent="0.35"/>
    <row r="607" ht="18" customHeight="1" x14ac:dyDescent="0.35"/>
    <row r="608" ht="18" customHeight="1" x14ac:dyDescent="0.35"/>
    <row r="609" ht="18" customHeight="1" x14ac:dyDescent="0.35"/>
    <row r="610" ht="18" customHeight="1" x14ac:dyDescent="0.35"/>
    <row r="611" ht="18" customHeight="1" x14ac:dyDescent="0.35"/>
    <row r="612" ht="18" customHeight="1" x14ac:dyDescent="0.35"/>
    <row r="613" ht="18" customHeight="1" x14ac:dyDescent="0.35"/>
    <row r="614" ht="18" customHeight="1" x14ac:dyDescent="0.35"/>
    <row r="615" ht="18" customHeight="1" x14ac:dyDescent="0.35"/>
    <row r="616" ht="18" customHeight="1" x14ac:dyDescent="0.35"/>
    <row r="617" ht="18" customHeight="1" x14ac:dyDescent="0.35"/>
    <row r="618" ht="18" customHeight="1" x14ac:dyDescent="0.35"/>
    <row r="619" ht="18" customHeight="1" x14ac:dyDescent="0.35"/>
    <row r="620" ht="18" customHeight="1" x14ac:dyDescent="0.35"/>
    <row r="621" ht="18" customHeight="1" x14ac:dyDescent="0.35"/>
    <row r="622" ht="18" customHeight="1" x14ac:dyDescent="0.35"/>
    <row r="623" ht="18" customHeight="1" x14ac:dyDescent="0.35"/>
    <row r="624" ht="18" customHeight="1" x14ac:dyDescent="0.35"/>
    <row r="625" ht="18" customHeight="1" x14ac:dyDescent="0.35"/>
    <row r="626" ht="18" customHeight="1" x14ac:dyDescent="0.35"/>
    <row r="627" ht="18" customHeight="1" x14ac:dyDescent="0.35"/>
    <row r="628" ht="18" customHeight="1" x14ac:dyDescent="0.35"/>
    <row r="629" ht="18" customHeight="1" x14ac:dyDescent="0.35"/>
    <row r="630" ht="18" customHeight="1" x14ac:dyDescent="0.35"/>
    <row r="631" ht="18" customHeight="1" x14ac:dyDescent="0.35"/>
    <row r="632" ht="18" customHeight="1" x14ac:dyDescent="0.35"/>
    <row r="633" ht="18" customHeight="1" x14ac:dyDescent="0.35"/>
    <row r="634" ht="18" customHeight="1" x14ac:dyDescent="0.35"/>
    <row r="635" ht="18" customHeight="1" x14ac:dyDescent="0.35"/>
    <row r="636" ht="18" customHeight="1" x14ac:dyDescent="0.35"/>
    <row r="637" ht="18" customHeight="1" x14ac:dyDescent="0.35"/>
    <row r="638" ht="18" customHeight="1" x14ac:dyDescent="0.35"/>
    <row r="639" ht="18" customHeight="1" x14ac:dyDescent="0.35"/>
    <row r="640" ht="18" customHeight="1" x14ac:dyDescent="0.35"/>
    <row r="641" ht="18" customHeight="1" x14ac:dyDescent="0.35"/>
    <row r="642" ht="18" customHeight="1" x14ac:dyDescent="0.35"/>
    <row r="643" ht="18" customHeight="1" x14ac:dyDescent="0.35"/>
    <row r="644" ht="18" customHeight="1" x14ac:dyDescent="0.35"/>
    <row r="645" ht="18" customHeight="1" x14ac:dyDescent="0.35"/>
    <row r="646" ht="18" customHeight="1" x14ac:dyDescent="0.35"/>
    <row r="647" ht="18" customHeight="1" x14ac:dyDescent="0.35"/>
    <row r="648" ht="18" customHeight="1" x14ac:dyDescent="0.35"/>
    <row r="649" ht="18" customHeight="1" x14ac:dyDescent="0.35"/>
    <row r="650" ht="18" customHeight="1" x14ac:dyDescent="0.35"/>
    <row r="651" ht="18" customHeight="1" x14ac:dyDescent="0.35"/>
    <row r="652" ht="18" customHeight="1" x14ac:dyDescent="0.35"/>
    <row r="653" ht="18" customHeight="1" x14ac:dyDescent="0.35"/>
    <row r="654" ht="18" customHeight="1" x14ac:dyDescent="0.35"/>
    <row r="655" ht="18" customHeight="1" x14ac:dyDescent="0.35"/>
    <row r="656" ht="18" customHeight="1" x14ac:dyDescent="0.35"/>
    <row r="657" ht="18" customHeight="1" x14ac:dyDescent="0.35"/>
    <row r="658" ht="18" customHeight="1" x14ac:dyDescent="0.35"/>
    <row r="659" ht="18" customHeight="1" x14ac:dyDescent="0.35"/>
    <row r="660" ht="18" customHeight="1" x14ac:dyDescent="0.35"/>
    <row r="661" ht="18" customHeight="1" x14ac:dyDescent="0.35"/>
    <row r="662" ht="18" customHeight="1" x14ac:dyDescent="0.35"/>
    <row r="663" ht="18" customHeight="1" x14ac:dyDescent="0.35"/>
    <row r="664" ht="18" customHeight="1" x14ac:dyDescent="0.35"/>
    <row r="665" ht="18" customHeight="1" x14ac:dyDescent="0.35"/>
    <row r="666" ht="18" customHeight="1" x14ac:dyDescent="0.35"/>
    <row r="667" ht="18" customHeight="1" x14ac:dyDescent="0.35"/>
    <row r="668" ht="18" customHeight="1" x14ac:dyDescent="0.35"/>
    <row r="669" ht="18" customHeight="1" x14ac:dyDescent="0.35"/>
    <row r="670" ht="18" customHeight="1" x14ac:dyDescent="0.35"/>
    <row r="671" ht="18" customHeight="1" x14ac:dyDescent="0.35"/>
    <row r="672" ht="18" customHeight="1" x14ac:dyDescent="0.35"/>
    <row r="673" ht="18" customHeight="1" x14ac:dyDescent="0.35"/>
    <row r="674" ht="18" customHeight="1" x14ac:dyDescent="0.35"/>
    <row r="675" ht="18" customHeight="1" x14ac:dyDescent="0.35"/>
    <row r="676" ht="18" customHeight="1" x14ac:dyDescent="0.35"/>
    <row r="677" ht="18" customHeight="1" x14ac:dyDescent="0.35"/>
    <row r="678" ht="18" customHeight="1" x14ac:dyDescent="0.35"/>
    <row r="679" ht="18" customHeight="1" x14ac:dyDescent="0.35"/>
    <row r="680" ht="18" customHeight="1" x14ac:dyDescent="0.35"/>
    <row r="681" ht="18" customHeight="1" x14ac:dyDescent="0.35"/>
    <row r="682" ht="18" customHeight="1" x14ac:dyDescent="0.35"/>
    <row r="683" ht="18" customHeight="1" x14ac:dyDescent="0.35"/>
    <row r="684" ht="18" customHeight="1" x14ac:dyDescent="0.35"/>
    <row r="685" ht="18" customHeight="1" x14ac:dyDescent="0.35"/>
    <row r="686" ht="18" customHeight="1" x14ac:dyDescent="0.35"/>
    <row r="687" ht="18" customHeight="1" x14ac:dyDescent="0.35"/>
    <row r="688" ht="18" customHeight="1" x14ac:dyDescent="0.35"/>
    <row r="689" ht="18" customHeight="1" x14ac:dyDescent="0.35"/>
    <row r="690" ht="18" customHeight="1" x14ac:dyDescent="0.35"/>
    <row r="691" ht="18" customHeight="1" x14ac:dyDescent="0.35"/>
    <row r="692" ht="18" customHeight="1" x14ac:dyDescent="0.35"/>
    <row r="693" ht="18" customHeight="1" x14ac:dyDescent="0.35"/>
    <row r="694" ht="18" customHeight="1" x14ac:dyDescent="0.35"/>
    <row r="695" ht="18" customHeight="1" x14ac:dyDescent="0.35"/>
    <row r="696" ht="18" customHeight="1" x14ac:dyDescent="0.35"/>
    <row r="697" ht="18" customHeight="1" x14ac:dyDescent="0.35"/>
    <row r="698" ht="18" customHeight="1" x14ac:dyDescent="0.35"/>
    <row r="699" ht="18" customHeight="1" x14ac:dyDescent="0.35"/>
    <row r="700" ht="18" customHeight="1" x14ac:dyDescent="0.35"/>
    <row r="701" ht="18" customHeight="1" x14ac:dyDescent="0.35"/>
    <row r="702" ht="18" customHeight="1" x14ac:dyDescent="0.35"/>
    <row r="703" ht="18" customHeight="1" x14ac:dyDescent="0.35"/>
    <row r="704" ht="18" customHeight="1" x14ac:dyDescent="0.35"/>
    <row r="705" ht="18" customHeight="1" x14ac:dyDescent="0.35"/>
    <row r="706" ht="18" customHeight="1" x14ac:dyDescent="0.35"/>
    <row r="707" ht="18" customHeight="1" x14ac:dyDescent="0.35"/>
    <row r="708" ht="18" customHeight="1" x14ac:dyDescent="0.35"/>
    <row r="709" ht="18" customHeight="1" x14ac:dyDescent="0.35"/>
    <row r="710" ht="18" customHeight="1" x14ac:dyDescent="0.35"/>
    <row r="711" ht="18" customHeight="1" x14ac:dyDescent="0.35"/>
    <row r="712" ht="18" customHeight="1" x14ac:dyDescent="0.35"/>
    <row r="713" ht="18" customHeight="1" x14ac:dyDescent="0.35"/>
    <row r="714" ht="18" customHeight="1" x14ac:dyDescent="0.35"/>
    <row r="715" ht="18" customHeight="1" x14ac:dyDescent="0.35"/>
    <row r="716" ht="18" customHeight="1" x14ac:dyDescent="0.35"/>
    <row r="717" ht="18" customHeight="1" x14ac:dyDescent="0.35"/>
    <row r="718" ht="18" customHeight="1" x14ac:dyDescent="0.35"/>
    <row r="719" ht="18" customHeight="1" x14ac:dyDescent="0.35"/>
    <row r="720" ht="18" customHeight="1" x14ac:dyDescent="0.35"/>
    <row r="721" ht="18" customHeight="1" x14ac:dyDescent="0.35"/>
    <row r="722" ht="18" customHeight="1" x14ac:dyDescent="0.35"/>
    <row r="723" ht="18" customHeight="1" x14ac:dyDescent="0.35"/>
    <row r="724" ht="18" customHeight="1" x14ac:dyDescent="0.35"/>
    <row r="725" ht="18" customHeight="1" x14ac:dyDescent="0.35"/>
    <row r="726" ht="18" customHeight="1" x14ac:dyDescent="0.35"/>
    <row r="727" ht="18" customHeight="1" x14ac:dyDescent="0.35"/>
    <row r="728" ht="18" customHeight="1" x14ac:dyDescent="0.35"/>
    <row r="729" ht="18" customHeight="1" x14ac:dyDescent="0.35"/>
    <row r="730" ht="18" customHeight="1" x14ac:dyDescent="0.35"/>
    <row r="731" ht="18" customHeight="1" x14ac:dyDescent="0.35"/>
    <row r="732" ht="18" customHeight="1" x14ac:dyDescent="0.35"/>
    <row r="733" ht="18" customHeight="1" x14ac:dyDescent="0.35"/>
    <row r="734" ht="18" customHeight="1" x14ac:dyDescent="0.35"/>
    <row r="735" ht="18" customHeight="1" x14ac:dyDescent="0.35"/>
    <row r="736" ht="18" customHeight="1" x14ac:dyDescent="0.35"/>
    <row r="737" ht="18" customHeight="1" x14ac:dyDescent="0.35"/>
    <row r="738" ht="18" customHeight="1" x14ac:dyDescent="0.35"/>
    <row r="739" ht="18" customHeight="1" x14ac:dyDescent="0.35"/>
    <row r="740" ht="18" customHeight="1" x14ac:dyDescent="0.35"/>
    <row r="741" ht="18" customHeight="1" x14ac:dyDescent="0.35"/>
    <row r="742" ht="18" customHeight="1" x14ac:dyDescent="0.35"/>
    <row r="743" ht="18" customHeight="1" x14ac:dyDescent="0.35"/>
    <row r="744" ht="18" customHeight="1" x14ac:dyDescent="0.35"/>
    <row r="745" ht="18" customHeight="1" x14ac:dyDescent="0.35"/>
    <row r="746" ht="18" customHeight="1" x14ac:dyDescent="0.35"/>
    <row r="747" ht="18" customHeight="1" x14ac:dyDescent="0.35"/>
    <row r="748" ht="18" customHeight="1" x14ac:dyDescent="0.35"/>
    <row r="749" ht="18" customHeight="1" x14ac:dyDescent="0.35"/>
    <row r="750" ht="18" customHeight="1" x14ac:dyDescent="0.35"/>
    <row r="751" ht="18" customHeight="1" x14ac:dyDescent="0.35"/>
    <row r="752" ht="18" customHeight="1" x14ac:dyDescent="0.35"/>
    <row r="753" ht="18" customHeight="1" x14ac:dyDescent="0.35"/>
    <row r="754" ht="18" customHeight="1" x14ac:dyDescent="0.35"/>
    <row r="755" ht="18" customHeight="1" x14ac:dyDescent="0.35"/>
    <row r="756" ht="18" customHeight="1" x14ac:dyDescent="0.35"/>
    <row r="757" ht="18" customHeight="1" x14ac:dyDescent="0.35"/>
    <row r="758" ht="18" customHeight="1" x14ac:dyDescent="0.35"/>
    <row r="759" ht="18" customHeight="1" x14ac:dyDescent="0.35"/>
    <row r="760" ht="18" customHeight="1" x14ac:dyDescent="0.35"/>
    <row r="761" ht="18" customHeight="1" x14ac:dyDescent="0.35"/>
    <row r="762" ht="18" customHeight="1" x14ac:dyDescent="0.35"/>
    <row r="763" ht="18" customHeight="1" x14ac:dyDescent="0.35"/>
    <row r="764" ht="18" customHeight="1" x14ac:dyDescent="0.35"/>
    <row r="765" ht="18" customHeight="1" x14ac:dyDescent="0.35"/>
    <row r="766" ht="18" customHeight="1" x14ac:dyDescent="0.35"/>
    <row r="767" ht="18" customHeight="1" x14ac:dyDescent="0.35"/>
    <row r="768" ht="18" customHeight="1" x14ac:dyDescent="0.35"/>
    <row r="769" ht="18" customHeight="1" x14ac:dyDescent="0.35"/>
    <row r="770" ht="18" customHeight="1" x14ac:dyDescent="0.35"/>
    <row r="771" ht="18" customHeight="1" x14ac:dyDescent="0.35"/>
    <row r="772" ht="18" customHeight="1" x14ac:dyDescent="0.35"/>
    <row r="773" ht="18" customHeight="1" x14ac:dyDescent="0.35"/>
    <row r="774" ht="18" customHeight="1" x14ac:dyDescent="0.35"/>
    <row r="775" ht="18" customHeight="1" x14ac:dyDescent="0.35"/>
    <row r="776" ht="18" customHeight="1" x14ac:dyDescent="0.35"/>
    <row r="777" ht="18" customHeight="1" x14ac:dyDescent="0.35"/>
    <row r="778" ht="18" customHeight="1" x14ac:dyDescent="0.35"/>
    <row r="779" ht="18" customHeight="1" x14ac:dyDescent="0.35"/>
    <row r="780" ht="18" customHeight="1" x14ac:dyDescent="0.35"/>
    <row r="781" ht="18" customHeight="1" x14ac:dyDescent="0.35"/>
    <row r="782" ht="18" customHeight="1" x14ac:dyDescent="0.35"/>
    <row r="783" ht="18" customHeight="1" x14ac:dyDescent="0.35"/>
    <row r="784" ht="18" customHeight="1" x14ac:dyDescent="0.35"/>
    <row r="785" ht="18" customHeight="1" x14ac:dyDescent="0.35"/>
    <row r="786" ht="18" customHeight="1" x14ac:dyDescent="0.35"/>
    <row r="787" ht="18" customHeight="1" x14ac:dyDescent="0.35"/>
    <row r="788" ht="18" customHeight="1" x14ac:dyDescent="0.35"/>
    <row r="789" ht="18" customHeight="1" x14ac:dyDescent="0.35"/>
    <row r="790" ht="18" customHeight="1" x14ac:dyDescent="0.35"/>
    <row r="791" ht="18" customHeight="1" x14ac:dyDescent="0.35"/>
    <row r="792" ht="18" customHeight="1" x14ac:dyDescent="0.35"/>
    <row r="793" ht="18" customHeight="1" x14ac:dyDescent="0.35"/>
    <row r="794" ht="18" customHeight="1" x14ac:dyDescent="0.35"/>
    <row r="795" ht="18" customHeight="1" x14ac:dyDescent="0.35"/>
    <row r="796" ht="18" customHeight="1" x14ac:dyDescent="0.35"/>
    <row r="797" ht="18" customHeight="1" x14ac:dyDescent="0.35"/>
    <row r="798" ht="18" customHeight="1" x14ac:dyDescent="0.35"/>
    <row r="799" ht="18" customHeight="1" x14ac:dyDescent="0.35"/>
    <row r="800" ht="18" customHeight="1" x14ac:dyDescent="0.35"/>
    <row r="801" ht="18" customHeight="1" x14ac:dyDescent="0.35"/>
    <row r="802" ht="18" customHeight="1" x14ac:dyDescent="0.35"/>
    <row r="803" ht="18" customHeight="1" x14ac:dyDescent="0.35"/>
    <row r="804" ht="18" customHeight="1" x14ac:dyDescent="0.35"/>
    <row r="805" ht="18" customHeight="1" x14ac:dyDescent="0.35"/>
    <row r="806" ht="18" customHeight="1" x14ac:dyDescent="0.35"/>
    <row r="807" ht="18" customHeight="1" x14ac:dyDescent="0.35"/>
    <row r="808" ht="18" customHeight="1" x14ac:dyDescent="0.35"/>
    <row r="809" ht="18" customHeight="1" x14ac:dyDescent="0.35"/>
    <row r="810" ht="18" customHeight="1" x14ac:dyDescent="0.35"/>
    <row r="811" ht="18" customHeight="1" x14ac:dyDescent="0.35"/>
    <row r="812" ht="18" customHeight="1" x14ac:dyDescent="0.35"/>
    <row r="813" ht="18" customHeight="1" x14ac:dyDescent="0.35"/>
    <row r="814" ht="18" customHeight="1" x14ac:dyDescent="0.35"/>
    <row r="815" ht="18" customHeight="1" x14ac:dyDescent="0.35"/>
    <row r="816" ht="18" customHeight="1" x14ac:dyDescent="0.35"/>
    <row r="817" ht="18" customHeight="1" x14ac:dyDescent="0.35"/>
    <row r="818" ht="18" customHeight="1" x14ac:dyDescent="0.35"/>
    <row r="819" ht="18" customHeight="1" x14ac:dyDescent="0.35"/>
    <row r="820" ht="18" customHeight="1" x14ac:dyDescent="0.35"/>
    <row r="821" ht="18" customHeight="1" x14ac:dyDescent="0.35"/>
    <row r="822" ht="18" customHeight="1" x14ac:dyDescent="0.35"/>
    <row r="823" ht="18" customHeight="1" x14ac:dyDescent="0.35"/>
    <row r="824" ht="18" customHeight="1" x14ac:dyDescent="0.35"/>
    <row r="825" ht="18" customHeight="1" x14ac:dyDescent="0.35"/>
    <row r="826" ht="18" customHeight="1" x14ac:dyDescent="0.35"/>
    <row r="827" ht="18" customHeight="1" x14ac:dyDescent="0.35"/>
    <row r="828" ht="18" customHeight="1" x14ac:dyDescent="0.35"/>
    <row r="829" ht="18" customHeight="1" x14ac:dyDescent="0.35"/>
    <row r="830" ht="18" customHeight="1" x14ac:dyDescent="0.35"/>
    <row r="831" ht="18" customHeight="1" x14ac:dyDescent="0.35"/>
    <row r="832" ht="18" customHeight="1" x14ac:dyDescent="0.35"/>
    <row r="833" ht="18" customHeight="1" x14ac:dyDescent="0.35"/>
    <row r="834" ht="18" customHeight="1" x14ac:dyDescent="0.35"/>
    <row r="835" ht="18" customHeight="1" x14ac:dyDescent="0.35"/>
    <row r="836" ht="18" customHeight="1" x14ac:dyDescent="0.35"/>
    <row r="837" ht="18" customHeight="1" x14ac:dyDescent="0.35"/>
    <row r="838" ht="18" customHeight="1" x14ac:dyDescent="0.35"/>
    <row r="839" ht="18" customHeight="1" x14ac:dyDescent="0.35"/>
    <row r="840" ht="18" customHeight="1" x14ac:dyDescent="0.35"/>
    <row r="841" ht="18" customHeight="1" x14ac:dyDescent="0.35"/>
    <row r="842" ht="18" customHeight="1" x14ac:dyDescent="0.35"/>
    <row r="843" ht="18" customHeight="1" x14ac:dyDescent="0.35"/>
    <row r="844" ht="18" customHeight="1" x14ac:dyDescent="0.35"/>
    <row r="845" ht="18" customHeight="1" x14ac:dyDescent="0.35"/>
    <row r="846" ht="18" customHeight="1" x14ac:dyDescent="0.35"/>
    <row r="847" ht="18" customHeight="1" x14ac:dyDescent="0.35"/>
    <row r="848" ht="18" customHeight="1" x14ac:dyDescent="0.35"/>
    <row r="849" ht="18" customHeight="1" x14ac:dyDescent="0.35"/>
    <row r="850" ht="18" customHeight="1" x14ac:dyDescent="0.35"/>
    <row r="851" ht="18" customHeight="1" x14ac:dyDescent="0.35"/>
    <row r="852" ht="18" customHeight="1" x14ac:dyDescent="0.35"/>
    <row r="853" ht="18" customHeight="1" x14ac:dyDescent="0.35"/>
    <row r="854" ht="18" customHeight="1" x14ac:dyDescent="0.35"/>
    <row r="855" ht="18" customHeight="1" x14ac:dyDescent="0.35"/>
    <row r="856" ht="18" customHeight="1" x14ac:dyDescent="0.35"/>
    <row r="857" ht="18" customHeight="1" x14ac:dyDescent="0.35"/>
    <row r="858" ht="18" customHeight="1" x14ac:dyDescent="0.35"/>
    <row r="859" ht="18" customHeight="1" x14ac:dyDescent="0.35"/>
    <row r="860" ht="18" customHeight="1" x14ac:dyDescent="0.35"/>
    <row r="861" ht="18" customHeight="1" x14ac:dyDescent="0.35"/>
    <row r="862" ht="18" customHeight="1" x14ac:dyDescent="0.35"/>
    <row r="863" ht="18" customHeight="1" x14ac:dyDescent="0.35"/>
    <row r="864" ht="18" customHeight="1" x14ac:dyDescent="0.35"/>
    <row r="865" ht="18" customHeight="1" x14ac:dyDescent="0.35"/>
    <row r="866" ht="18" customHeight="1" x14ac:dyDescent="0.35"/>
    <row r="867" ht="18" customHeight="1" x14ac:dyDescent="0.35"/>
    <row r="868" ht="18" customHeight="1" x14ac:dyDescent="0.35"/>
    <row r="869" ht="18" customHeight="1" x14ac:dyDescent="0.35"/>
    <row r="870" ht="18" customHeight="1" x14ac:dyDescent="0.35"/>
    <row r="871" ht="18" customHeight="1" x14ac:dyDescent="0.35"/>
    <row r="872" ht="18" customHeight="1" x14ac:dyDescent="0.35"/>
    <row r="873" ht="18" customHeight="1" x14ac:dyDescent="0.35"/>
    <row r="874" ht="18" customHeight="1" x14ac:dyDescent="0.35"/>
    <row r="875" ht="18" customHeight="1" x14ac:dyDescent="0.35"/>
    <row r="876" ht="18" customHeight="1" x14ac:dyDescent="0.35"/>
    <row r="877" ht="18" customHeight="1" x14ac:dyDescent="0.35"/>
    <row r="878" ht="18" customHeight="1" x14ac:dyDescent="0.35"/>
    <row r="879" ht="18" customHeight="1" x14ac:dyDescent="0.35"/>
    <row r="880" ht="18" customHeight="1" x14ac:dyDescent="0.35"/>
    <row r="881" ht="18" customHeight="1" x14ac:dyDescent="0.35"/>
    <row r="882" ht="18" customHeight="1" x14ac:dyDescent="0.35"/>
    <row r="883" ht="18" customHeight="1" x14ac:dyDescent="0.35"/>
    <row r="884" ht="18" customHeight="1" x14ac:dyDescent="0.35"/>
    <row r="885" ht="18" customHeight="1" x14ac:dyDescent="0.35"/>
    <row r="886" ht="18" customHeight="1" x14ac:dyDescent="0.35"/>
    <row r="887" ht="18" customHeight="1" x14ac:dyDescent="0.35"/>
    <row r="888" ht="18" customHeight="1" x14ac:dyDescent="0.35"/>
    <row r="889" ht="18" customHeight="1" x14ac:dyDescent="0.35"/>
    <row r="890" ht="18" customHeight="1" x14ac:dyDescent="0.35"/>
    <row r="891" ht="18" customHeight="1" x14ac:dyDescent="0.35"/>
    <row r="892" ht="18" customHeight="1" x14ac:dyDescent="0.35"/>
    <row r="893" ht="18" customHeight="1" x14ac:dyDescent="0.35"/>
    <row r="894" ht="18" customHeight="1" x14ac:dyDescent="0.35"/>
    <row r="895" ht="18" customHeight="1" x14ac:dyDescent="0.35"/>
    <row r="896" ht="18" customHeight="1" x14ac:dyDescent="0.35"/>
    <row r="897" ht="18" customHeight="1" x14ac:dyDescent="0.35"/>
    <row r="898" ht="18" customHeight="1" x14ac:dyDescent="0.35"/>
    <row r="899" ht="18" customHeight="1" x14ac:dyDescent="0.35"/>
    <row r="900" ht="18" customHeight="1" x14ac:dyDescent="0.35"/>
    <row r="901" ht="18" customHeight="1" x14ac:dyDescent="0.35"/>
    <row r="902" ht="18" customHeight="1" x14ac:dyDescent="0.35"/>
    <row r="903" ht="18" customHeight="1" x14ac:dyDescent="0.35"/>
    <row r="904" ht="18" customHeight="1" x14ac:dyDescent="0.35"/>
    <row r="905" ht="18" customHeight="1" x14ac:dyDescent="0.35"/>
    <row r="906" ht="18" customHeight="1" x14ac:dyDescent="0.35"/>
    <row r="907" ht="18" customHeight="1" x14ac:dyDescent="0.35"/>
    <row r="908" ht="18" customHeight="1" x14ac:dyDescent="0.35"/>
    <row r="909" ht="18" customHeight="1" x14ac:dyDescent="0.35"/>
    <row r="910" ht="18" customHeight="1" x14ac:dyDescent="0.35"/>
    <row r="911" ht="18" customHeight="1" x14ac:dyDescent="0.35"/>
    <row r="912" ht="18" customHeight="1" x14ac:dyDescent="0.35"/>
    <row r="913" ht="18" customHeight="1" x14ac:dyDescent="0.35"/>
    <row r="914" ht="18" customHeight="1" x14ac:dyDescent="0.35"/>
    <row r="915" ht="18" customHeight="1" x14ac:dyDescent="0.35"/>
    <row r="916" ht="18" customHeight="1" x14ac:dyDescent="0.35"/>
    <row r="917" ht="18" customHeight="1" x14ac:dyDescent="0.35"/>
    <row r="918" ht="18" customHeight="1" x14ac:dyDescent="0.35"/>
    <row r="919" ht="18" customHeight="1" x14ac:dyDescent="0.35"/>
    <row r="920" ht="18" customHeight="1" x14ac:dyDescent="0.35"/>
    <row r="921" ht="18" customHeight="1" x14ac:dyDescent="0.35"/>
    <row r="922" ht="18" customHeight="1" x14ac:dyDescent="0.35"/>
    <row r="923" ht="18" customHeight="1" x14ac:dyDescent="0.35"/>
    <row r="924" ht="18" customHeight="1" x14ac:dyDescent="0.35"/>
    <row r="925" ht="18" customHeight="1" x14ac:dyDescent="0.35"/>
    <row r="926" ht="18" customHeight="1" x14ac:dyDescent="0.35"/>
    <row r="927" ht="18" customHeight="1" x14ac:dyDescent="0.35"/>
    <row r="928" ht="18" customHeight="1" x14ac:dyDescent="0.35"/>
    <row r="929" ht="18" customHeight="1" x14ac:dyDescent="0.35"/>
    <row r="930" ht="18" customHeight="1" x14ac:dyDescent="0.35"/>
    <row r="931" ht="18" customHeight="1" x14ac:dyDescent="0.35"/>
    <row r="932" ht="18" customHeight="1" x14ac:dyDescent="0.35"/>
    <row r="933" ht="18" customHeight="1" x14ac:dyDescent="0.35"/>
    <row r="934" ht="18" customHeight="1" x14ac:dyDescent="0.35"/>
    <row r="935" ht="18" customHeight="1" x14ac:dyDescent="0.35"/>
    <row r="936" ht="18" customHeight="1" x14ac:dyDescent="0.35"/>
    <row r="937" ht="18" customHeight="1" x14ac:dyDescent="0.35"/>
    <row r="938" ht="18" customHeight="1" x14ac:dyDescent="0.35"/>
    <row r="939" ht="18" customHeight="1" x14ac:dyDescent="0.35"/>
    <row r="940" ht="18" customHeight="1" x14ac:dyDescent="0.35"/>
    <row r="941" ht="18" customHeight="1" x14ac:dyDescent="0.35"/>
    <row r="942" ht="18" customHeight="1" x14ac:dyDescent="0.35"/>
    <row r="943" ht="18" customHeight="1" x14ac:dyDescent="0.35"/>
    <row r="944" ht="18" customHeight="1" x14ac:dyDescent="0.35"/>
    <row r="945" ht="18" customHeight="1" x14ac:dyDescent="0.35"/>
    <row r="946" ht="18" customHeight="1" x14ac:dyDescent="0.35"/>
    <row r="947" ht="18" customHeight="1" x14ac:dyDescent="0.35"/>
    <row r="948" ht="18" customHeight="1" x14ac:dyDescent="0.35"/>
    <row r="949" ht="18" customHeight="1" x14ac:dyDescent="0.35"/>
    <row r="950" ht="18" customHeight="1" x14ac:dyDescent="0.35"/>
    <row r="951" ht="18" customHeight="1" x14ac:dyDescent="0.35"/>
    <row r="952" ht="18" customHeight="1" x14ac:dyDescent="0.35"/>
    <row r="953" ht="18" customHeight="1" x14ac:dyDescent="0.35"/>
    <row r="954" ht="18" customHeight="1" x14ac:dyDescent="0.35"/>
    <row r="955" ht="18" customHeight="1" x14ac:dyDescent="0.35"/>
    <row r="956" ht="18" customHeight="1" x14ac:dyDescent="0.35"/>
    <row r="957" ht="18" customHeight="1" x14ac:dyDescent="0.35"/>
    <row r="958" ht="18" customHeight="1" x14ac:dyDescent="0.35"/>
    <row r="959" ht="18" customHeight="1" x14ac:dyDescent="0.35"/>
    <row r="960" ht="18" customHeight="1" x14ac:dyDescent="0.35"/>
    <row r="961" ht="18" customHeight="1" x14ac:dyDescent="0.35"/>
    <row r="962" ht="18" customHeight="1" x14ac:dyDescent="0.35"/>
    <row r="963" ht="18" customHeight="1" x14ac:dyDescent="0.35"/>
    <row r="964" ht="18" customHeight="1" x14ac:dyDescent="0.35"/>
    <row r="965" ht="18" customHeight="1" x14ac:dyDescent="0.35"/>
    <row r="966" ht="18" customHeight="1" x14ac:dyDescent="0.35"/>
    <row r="967" ht="18" customHeight="1" x14ac:dyDescent="0.35"/>
    <row r="968" ht="18" customHeight="1" x14ac:dyDescent="0.35"/>
    <row r="969" ht="18" customHeight="1" x14ac:dyDescent="0.35"/>
    <row r="970" ht="18" customHeight="1" x14ac:dyDescent="0.35"/>
    <row r="971" ht="18" customHeight="1" x14ac:dyDescent="0.35"/>
    <row r="972" ht="18" customHeight="1" x14ac:dyDescent="0.35"/>
    <row r="973" ht="18" customHeight="1" x14ac:dyDescent="0.35"/>
    <row r="974" ht="18" customHeight="1" x14ac:dyDescent="0.35"/>
    <row r="975" ht="18" customHeight="1" x14ac:dyDescent="0.35"/>
    <row r="976" ht="18" customHeight="1" x14ac:dyDescent="0.35"/>
    <row r="977" ht="18" customHeight="1" x14ac:dyDescent="0.35"/>
    <row r="978" ht="18" customHeight="1" x14ac:dyDescent="0.35"/>
    <row r="979" ht="18" customHeight="1" x14ac:dyDescent="0.35"/>
    <row r="980" ht="18" customHeight="1" x14ac:dyDescent="0.35"/>
    <row r="981" ht="18" customHeight="1" x14ac:dyDescent="0.35"/>
    <row r="982" ht="18" customHeight="1" x14ac:dyDescent="0.35"/>
    <row r="983" ht="18" customHeight="1" x14ac:dyDescent="0.35"/>
    <row r="984" ht="18" customHeight="1" x14ac:dyDescent="0.35"/>
    <row r="985" ht="18" customHeight="1" x14ac:dyDescent="0.35"/>
    <row r="986" ht="18" customHeight="1" x14ac:dyDescent="0.35"/>
    <row r="987" ht="18" customHeight="1" x14ac:dyDescent="0.35"/>
    <row r="988" ht="18" customHeight="1" x14ac:dyDescent="0.35"/>
    <row r="989" ht="18" customHeight="1" x14ac:dyDescent="0.35"/>
    <row r="990" ht="18" customHeight="1" x14ac:dyDescent="0.35"/>
    <row r="991" ht="18" customHeight="1" x14ac:dyDescent="0.35"/>
    <row r="992" ht="18" customHeight="1" x14ac:dyDescent="0.35"/>
    <row r="993" ht="18" customHeight="1" x14ac:dyDescent="0.35"/>
    <row r="994" ht="18" customHeight="1" x14ac:dyDescent="0.35"/>
    <row r="995" ht="18" customHeight="1" x14ac:dyDescent="0.35"/>
    <row r="996" ht="18" customHeight="1" x14ac:dyDescent="0.35"/>
    <row r="997" ht="18" customHeight="1" x14ac:dyDescent="0.35"/>
    <row r="998" ht="18" customHeight="1" x14ac:dyDescent="0.35"/>
    <row r="999" ht="18" customHeight="1" x14ac:dyDescent="0.35"/>
    <row r="1000" ht="18" customHeight="1" x14ac:dyDescent="0.35"/>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9.1875" defaultRowHeight="15" customHeight="1" x14ac:dyDescent="0.35"/>
  <cols>
    <col min="1" max="1" width="22.25" customWidth="1"/>
    <col min="2" max="2" width="9.625" customWidth="1"/>
    <col min="3" max="3" width="9.8125" customWidth="1"/>
    <col min="4" max="4" width="15.0625" customWidth="1"/>
    <col min="5" max="5" width="13.4375" customWidth="1"/>
    <col min="6" max="26" width="8.4375" customWidth="1"/>
  </cols>
  <sheetData>
    <row r="1" spans="1:26" ht="18" customHeight="1" x14ac:dyDescent="0.35">
      <c r="A1" s="1" t="s">
        <v>42</v>
      </c>
    </row>
    <row r="2" spans="1:26" ht="18" customHeight="1" x14ac:dyDescent="0.35"/>
    <row r="3" spans="1:26" ht="18" customHeight="1" x14ac:dyDescent="0.45">
      <c r="A3" s="2" t="s">
        <v>1</v>
      </c>
      <c r="B3" s="3"/>
      <c r="D3" s="2" t="s">
        <v>43</v>
      </c>
    </row>
    <row r="4" spans="1:26" ht="18" customHeight="1" x14ac:dyDescent="0.45">
      <c r="A4" s="3" t="s">
        <v>3</v>
      </c>
      <c r="B4" s="27">
        <v>1000</v>
      </c>
      <c r="D4" s="3" t="s">
        <v>4</v>
      </c>
      <c r="E4" s="17">
        <f>E22</f>
        <v>3.5087999999999999</v>
      </c>
    </row>
    <row r="5" spans="1:26" ht="18" customHeight="1" x14ac:dyDescent="0.45">
      <c r="A5" s="3" t="s">
        <v>5</v>
      </c>
      <c r="B5" s="6">
        <v>1.5</v>
      </c>
      <c r="D5" s="3" t="s">
        <v>6</v>
      </c>
      <c r="E5" s="17">
        <f>E35</f>
        <v>4.7103689960832815</v>
      </c>
    </row>
    <row r="6" spans="1:26" ht="18" customHeight="1" x14ac:dyDescent="0.45">
      <c r="A6" s="3" t="s">
        <v>7</v>
      </c>
      <c r="B6" s="6">
        <v>15</v>
      </c>
      <c r="D6" s="3" t="s">
        <v>44</v>
      </c>
      <c r="E6" s="4">
        <v>0</v>
      </c>
    </row>
    <row r="7" spans="1:26" ht="18" customHeight="1" x14ac:dyDescent="0.45">
      <c r="A7" s="3" t="s">
        <v>9</v>
      </c>
      <c r="B7" s="28">
        <v>0.5</v>
      </c>
      <c r="D7" s="3" t="s">
        <v>13</v>
      </c>
      <c r="E7" s="17">
        <f>SUM(E4:E6)</f>
        <v>8.2191689960832814</v>
      </c>
    </row>
    <row r="8" spans="1:26" ht="18" customHeight="1" x14ac:dyDescent="0.45">
      <c r="A8" s="3" t="s">
        <v>11</v>
      </c>
      <c r="B8" s="27">
        <v>10000</v>
      </c>
    </row>
    <row r="9" spans="1:26" ht="18" customHeight="1" x14ac:dyDescent="0.45">
      <c r="A9" s="3"/>
      <c r="B9" s="3"/>
      <c r="C9" s="3"/>
      <c r="D9" s="3"/>
      <c r="E9" s="3"/>
    </row>
    <row r="10" spans="1:26" ht="18" customHeight="1" x14ac:dyDescent="0.35"/>
    <row r="11" spans="1:26" ht="18" customHeight="1" x14ac:dyDescent="0.4">
      <c r="A11" s="12" t="s">
        <v>18</v>
      </c>
      <c r="B11" s="12" t="s">
        <v>19</v>
      </c>
      <c r="C11" s="12" t="s">
        <v>20</v>
      </c>
      <c r="D11" s="13" t="s">
        <v>45</v>
      </c>
      <c r="E11" s="12" t="s">
        <v>22</v>
      </c>
      <c r="F11" s="12"/>
      <c r="G11" s="12"/>
      <c r="H11" s="12"/>
      <c r="I11" s="12"/>
      <c r="J11" s="12"/>
      <c r="K11" s="12"/>
      <c r="L11" s="12"/>
      <c r="M11" s="12"/>
      <c r="N11" s="12"/>
      <c r="O11" s="12"/>
      <c r="P11" s="12"/>
      <c r="Q11" s="12"/>
      <c r="R11" s="12"/>
      <c r="S11" s="12"/>
      <c r="T11" s="12"/>
      <c r="U11" s="12"/>
      <c r="V11" s="12"/>
      <c r="W11" s="12"/>
      <c r="X11" s="12"/>
      <c r="Y11" s="12"/>
      <c r="Z11" s="12"/>
    </row>
    <row r="12" spans="1:26" ht="18" customHeight="1" x14ac:dyDescent="0.35">
      <c r="A12" s="14" t="s">
        <v>23</v>
      </c>
      <c r="B12" s="15">
        <f t="shared" ref="B12:B13" si="0">B5</f>
        <v>1.5</v>
      </c>
      <c r="C12" s="16">
        <f>B4</f>
        <v>1000</v>
      </c>
      <c r="D12" s="17">
        <f>B12*C12</f>
        <v>1500</v>
      </c>
      <c r="E12" s="17">
        <f>D12/C12</f>
        <v>1.5</v>
      </c>
      <c r="F12" s="14"/>
      <c r="G12" s="14"/>
      <c r="H12" s="14"/>
      <c r="I12" s="14"/>
      <c r="J12" s="14"/>
      <c r="K12" s="14"/>
      <c r="L12" s="14"/>
      <c r="M12" s="14"/>
      <c r="N12" s="14"/>
      <c r="O12" s="14"/>
      <c r="P12" s="14"/>
      <c r="Q12" s="14"/>
      <c r="R12" s="14"/>
      <c r="S12" s="14"/>
      <c r="T12" s="14"/>
      <c r="U12" s="14"/>
      <c r="V12" s="14"/>
      <c r="W12" s="14"/>
      <c r="X12" s="14"/>
      <c r="Y12" s="14"/>
      <c r="Z12" s="14"/>
    </row>
    <row r="13" spans="1:26" ht="18" customHeight="1" x14ac:dyDescent="0.35">
      <c r="A13" s="14" t="s">
        <v>24</v>
      </c>
      <c r="B13" s="15">
        <f t="shared" si="0"/>
        <v>15</v>
      </c>
      <c r="C13" s="18">
        <v>28</v>
      </c>
      <c r="D13" s="17">
        <f>B13*C13*B7</f>
        <v>210</v>
      </c>
      <c r="E13" s="17">
        <f>D13/B4</f>
        <v>0.21</v>
      </c>
      <c r="F13" s="14"/>
      <c r="G13" s="14"/>
      <c r="H13" s="14"/>
      <c r="I13" s="14"/>
      <c r="J13" s="14"/>
      <c r="K13" s="14"/>
      <c r="L13" s="14"/>
      <c r="M13" s="14"/>
      <c r="N13" s="14"/>
      <c r="O13" s="14"/>
      <c r="P13" s="14"/>
      <c r="Q13" s="14"/>
      <c r="R13" s="14"/>
      <c r="S13" s="14"/>
      <c r="T13" s="14"/>
      <c r="U13" s="14"/>
      <c r="V13" s="14"/>
      <c r="W13" s="14"/>
      <c r="X13" s="14"/>
      <c r="Y13" s="14"/>
      <c r="Z13" s="14"/>
    </row>
    <row r="14" spans="1:26" ht="18" customHeight="1" x14ac:dyDescent="0.35">
      <c r="A14" s="14" t="s">
        <v>25</v>
      </c>
      <c r="B14" s="6">
        <v>0.3</v>
      </c>
      <c r="C14" s="18">
        <v>4</v>
      </c>
      <c r="D14" s="17">
        <f>(B14*C14*B4)</f>
        <v>1200</v>
      </c>
      <c r="E14" s="17">
        <f>D14/B4</f>
        <v>1.2</v>
      </c>
      <c r="F14" s="14"/>
      <c r="G14" s="14"/>
      <c r="H14" s="14"/>
      <c r="I14" s="14"/>
      <c r="J14" s="14"/>
      <c r="K14" s="14"/>
      <c r="L14" s="14"/>
      <c r="M14" s="14"/>
      <c r="N14" s="14"/>
      <c r="O14" s="14"/>
      <c r="P14" s="14"/>
      <c r="Q14" s="14"/>
      <c r="R14" s="14"/>
      <c r="S14" s="14"/>
      <c r="T14" s="14"/>
      <c r="U14" s="14"/>
      <c r="V14" s="14"/>
      <c r="W14" s="14"/>
      <c r="X14" s="14"/>
      <c r="Y14" s="14"/>
      <c r="Z14" s="14"/>
    </row>
    <row r="15" spans="1:26" ht="18" customHeight="1" x14ac:dyDescent="0.35">
      <c r="A15" s="14" t="s">
        <v>26</v>
      </c>
      <c r="B15" s="6">
        <v>15</v>
      </c>
      <c r="C15" s="18">
        <v>10</v>
      </c>
      <c r="D15" s="17">
        <f t="shared" ref="D15:D16" si="1">B15*C15</f>
        <v>150</v>
      </c>
      <c r="E15" s="17">
        <f>D15/B4</f>
        <v>0.15</v>
      </c>
      <c r="F15" s="14"/>
      <c r="G15" s="14"/>
      <c r="H15" s="14"/>
      <c r="I15" s="14"/>
      <c r="J15" s="14"/>
      <c r="K15" s="14"/>
      <c r="L15" s="14"/>
      <c r="M15" s="14"/>
      <c r="N15" s="14"/>
      <c r="O15" s="14"/>
      <c r="P15" s="14"/>
      <c r="Q15" s="14"/>
      <c r="R15" s="14"/>
      <c r="S15" s="14"/>
      <c r="T15" s="14"/>
      <c r="U15" s="14"/>
      <c r="V15" s="14"/>
      <c r="W15" s="14"/>
      <c r="X15" s="14"/>
      <c r="Y15" s="14"/>
      <c r="Z15" s="14"/>
    </row>
    <row r="16" spans="1:26" ht="18" customHeight="1" x14ac:dyDescent="0.35">
      <c r="A16" s="14" t="s">
        <v>27</v>
      </c>
      <c r="B16" s="6">
        <v>10</v>
      </c>
      <c r="C16" s="18">
        <v>10</v>
      </c>
      <c r="D16" s="17">
        <f t="shared" si="1"/>
        <v>100</v>
      </c>
      <c r="E16" s="17">
        <f>D16/B4</f>
        <v>0.1</v>
      </c>
      <c r="F16" s="14"/>
      <c r="G16" s="14"/>
      <c r="H16" s="14"/>
      <c r="I16" s="14"/>
      <c r="J16" s="14"/>
      <c r="K16" s="14"/>
      <c r="L16" s="14"/>
      <c r="M16" s="14"/>
      <c r="N16" s="14"/>
      <c r="O16" s="14"/>
      <c r="P16" s="14"/>
      <c r="Q16" s="14"/>
      <c r="R16" s="14"/>
      <c r="S16" s="14"/>
      <c r="T16" s="14"/>
      <c r="U16" s="14"/>
      <c r="V16" s="14"/>
      <c r="W16" s="14"/>
      <c r="X16" s="14"/>
      <c r="Y16" s="14"/>
      <c r="Z16" s="14"/>
    </row>
    <row r="17" spans="1:26" ht="18" customHeight="1" x14ac:dyDescent="0.35">
      <c r="A17" s="14" t="s">
        <v>28</v>
      </c>
      <c r="B17" s="6">
        <v>2000</v>
      </c>
      <c r="C17" s="18">
        <v>1</v>
      </c>
      <c r="D17" s="19">
        <f>(B17*C17*B4/B8)</f>
        <v>200</v>
      </c>
      <c r="E17" s="17">
        <f>D17/B4</f>
        <v>0.2</v>
      </c>
      <c r="F17" s="14"/>
      <c r="G17" s="14"/>
      <c r="H17" s="14"/>
      <c r="I17" s="14"/>
      <c r="J17" s="14"/>
      <c r="K17" s="14"/>
      <c r="L17" s="14"/>
      <c r="M17" s="14"/>
      <c r="N17" s="14"/>
      <c r="O17" s="14"/>
      <c r="P17" s="14"/>
      <c r="Q17" s="14"/>
      <c r="R17" s="14"/>
      <c r="S17" s="14"/>
      <c r="T17" s="14"/>
      <c r="U17" s="14"/>
      <c r="V17" s="14"/>
      <c r="W17" s="14"/>
      <c r="X17" s="14"/>
      <c r="Y17" s="14"/>
      <c r="Z17" s="14"/>
    </row>
    <row r="18" spans="1:26" ht="18" customHeight="1" x14ac:dyDescent="0.35">
      <c r="A18" s="14" t="s">
        <v>29</v>
      </c>
      <c r="B18" s="6">
        <v>40</v>
      </c>
      <c r="C18" s="18">
        <v>10</v>
      </c>
      <c r="D18" s="19">
        <f>(B18*C18*B4/B8)</f>
        <v>40</v>
      </c>
      <c r="E18" s="17">
        <f>D18/B4</f>
        <v>0.04</v>
      </c>
      <c r="F18" s="14"/>
      <c r="G18" s="14"/>
      <c r="H18" s="14"/>
      <c r="I18" s="14"/>
      <c r="J18" s="14"/>
      <c r="K18" s="14"/>
      <c r="L18" s="14"/>
      <c r="M18" s="14"/>
      <c r="N18" s="14"/>
      <c r="O18" s="14"/>
      <c r="P18" s="14"/>
      <c r="Q18" s="14"/>
      <c r="R18" s="14"/>
      <c r="S18" s="14"/>
      <c r="T18" s="14"/>
      <c r="U18" s="14"/>
      <c r="V18" s="14"/>
      <c r="W18" s="14"/>
      <c r="X18" s="14"/>
      <c r="Y18" s="14"/>
      <c r="Z18" s="14"/>
    </row>
    <row r="19" spans="1:26" ht="18" customHeight="1" x14ac:dyDescent="0.35">
      <c r="A19" s="14" t="s">
        <v>30</v>
      </c>
      <c r="B19" s="6">
        <v>40</v>
      </c>
      <c r="C19" s="18">
        <v>10</v>
      </c>
      <c r="D19" s="19">
        <f>(B19*C19*B4/B8)</f>
        <v>40</v>
      </c>
      <c r="E19" s="17">
        <f>D19/B4</f>
        <v>0.04</v>
      </c>
      <c r="F19" s="14"/>
      <c r="G19" s="14"/>
      <c r="H19" s="14"/>
      <c r="I19" s="14"/>
      <c r="J19" s="14"/>
      <c r="K19" s="14"/>
      <c r="L19" s="14"/>
      <c r="M19" s="14"/>
      <c r="N19" s="14"/>
      <c r="O19" s="14"/>
      <c r="P19" s="14"/>
      <c r="Q19" s="14"/>
      <c r="R19" s="14"/>
      <c r="S19" s="14"/>
      <c r="T19" s="14"/>
      <c r="U19" s="14"/>
      <c r="V19" s="14"/>
      <c r="W19" s="14"/>
      <c r="X19" s="14"/>
      <c r="Y19" s="14"/>
      <c r="Z19" s="14"/>
    </row>
    <row r="20" spans="1:26" ht="18" customHeight="1" x14ac:dyDescent="0.35">
      <c r="A20" s="20" t="s">
        <v>31</v>
      </c>
      <c r="B20" s="21"/>
      <c r="C20" s="22"/>
      <c r="D20" s="17">
        <f>SUM(D12:D19)</f>
        <v>3440</v>
      </c>
      <c r="E20" s="17">
        <f>D20/B4</f>
        <v>3.44</v>
      </c>
      <c r="F20" s="14"/>
      <c r="G20" s="14"/>
      <c r="H20" s="14"/>
      <c r="I20" s="14"/>
      <c r="J20" s="14"/>
      <c r="K20" s="14"/>
      <c r="L20" s="14"/>
      <c r="M20" s="14"/>
      <c r="N20" s="14"/>
      <c r="O20" s="14"/>
      <c r="P20" s="14"/>
      <c r="Q20" s="14"/>
      <c r="R20" s="14"/>
      <c r="S20" s="14"/>
      <c r="T20" s="14"/>
      <c r="U20" s="14"/>
      <c r="V20" s="14"/>
      <c r="W20" s="14"/>
      <c r="X20" s="14"/>
      <c r="Y20" s="14"/>
      <c r="Z20" s="14"/>
    </row>
    <row r="21" spans="1:26" ht="18" customHeight="1" x14ac:dyDescent="0.35">
      <c r="A21" s="14" t="s">
        <v>32</v>
      </c>
      <c r="B21" s="9">
        <v>0.02</v>
      </c>
      <c r="C21" s="23"/>
      <c r="D21" s="14"/>
      <c r="E21" s="17">
        <f>(D20*B21)/B4</f>
        <v>6.88E-2</v>
      </c>
      <c r="F21" s="14"/>
      <c r="G21" s="14"/>
      <c r="H21" s="14"/>
      <c r="I21" s="14"/>
      <c r="J21" s="14"/>
      <c r="K21" s="14"/>
      <c r="L21" s="14"/>
      <c r="M21" s="14"/>
      <c r="N21" s="14"/>
      <c r="O21" s="14"/>
      <c r="P21" s="14"/>
      <c r="Q21" s="14"/>
      <c r="R21" s="14"/>
      <c r="S21" s="14"/>
      <c r="T21" s="14"/>
      <c r="U21" s="14"/>
      <c r="V21" s="14"/>
      <c r="W21" s="14"/>
      <c r="X21" s="14"/>
      <c r="Y21" s="14"/>
      <c r="Z21" s="14"/>
    </row>
    <row r="22" spans="1:26" ht="18" customHeight="1" x14ac:dyDescent="0.35">
      <c r="A22" s="14" t="s">
        <v>33</v>
      </c>
      <c r="B22" s="24"/>
      <c r="C22" s="24"/>
      <c r="D22" s="21"/>
      <c r="E22" s="17">
        <f>SUM(E20:E21)</f>
        <v>3.5087999999999999</v>
      </c>
      <c r="F22" s="14"/>
      <c r="G22" s="14"/>
      <c r="H22" s="14"/>
      <c r="I22" s="14"/>
      <c r="J22" s="14"/>
      <c r="K22" s="14"/>
      <c r="L22" s="14"/>
      <c r="M22" s="14"/>
      <c r="N22" s="14"/>
      <c r="O22" s="14"/>
      <c r="P22" s="14"/>
      <c r="Q22" s="14"/>
      <c r="R22" s="14"/>
      <c r="S22" s="14"/>
      <c r="T22" s="14"/>
      <c r="U22" s="14"/>
      <c r="V22" s="14"/>
      <c r="W22" s="14"/>
      <c r="X22" s="14"/>
      <c r="Y22" s="14"/>
      <c r="Z22" s="14"/>
    </row>
    <row r="23" spans="1:26" ht="18" customHeight="1" x14ac:dyDescent="0.35"/>
    <row r="24" spans="1:26" ht="18" customHeight="1" x14ac:dyDescent="0.35"/>
    <row r="25" spans="1:26" ht="18" customHeight="1" x14ac:dyDescent="0.4">
      <c r="A25" s="12" t="s">
        <v>34</v>
      </c>
      <c r="B25" s="24"/>
      <c r="C25" s="24"/>
      <c r="D25" s="23"/>
      <c r="E25" s="14"/>
      <c r="F25" s="14"/>
      <c r="G25" s="22"/>
    </row>
    <row r="26" spans="1:26" ht="18" customHeight="1" x14ac:dyDescent="0.35">
      <c r="A26" s="14" t="s">
        <v>35</v>
      </c>
      <c r="B26" s="24"/>
      <c r="C26" s="25">
        <f>B4-(B4*B21)</f>
        <v>980</v>
      </c>
      <c r="D26" s="23"/>
      <c r="E26" s="14"/>
      <c r="F26" s="14"/>
      <c r="G26" s="22"/>
    </row>
    <row r="27" spans="1:26" ht="18" customHeight="1" x14ac:dyDescent="0.35">
      <c r="A27" s="14" t="s">
        <v>24</v>
      </c>
      <c r="B27" s="5">
        <f>B6</f>
        <v>15</v>
      </c>
      <c r="C27" s="18">
        <v>112</v>
      </c>
      <c r="D27" s="17">
        <f>B27*C27*B7</f>
        <v>840</v>
      </c>
      <c r="E27" s="17">
        <f>D27/(C26)</f>
        <v>0.8571428571428571</v>
      </c>
    </row>
    <row r="28" spans="1:26" ht="18" customHeight="1" x14ac:dyDescent="0.35">
      <c r="A28" s="14" t="s">
        <v>36</v>
      </c>
      <c r="B28" s="6">
        <v>0.25</v>
      </c>
      <c r="C28" s="18">
        <v>14</v>
      </c>
      <c r="D28" s="17">
        <f>(B28*C28*C26)</f>
        <v>3430</v>
      </c>
      <c r="E28" s="17">
        <f>D28/(C26)</f>
        <v>3.5</v>
      </c>
    </row>
    <row r="29" spans="1:26" ht="18" customHeight="1" x14ac:dyDescent="0.35">
      <c r="A29" s="14" t="s">
        <v>37</v>
      </c>
      <c r="B29" s="6">
        <v>2000</v>
      </c>
      <c r="C29" s="18">
        <v>1</v>
      </c>
      <c r="D29" s="17">
        <f>(B29*C29*B4/B8)</f>
        <v>200</v>
      </c>
      <c r="E29" s="17">
        <f>(D29/C26)</f>
        <v>0.20408163265306123</v>
      </c>
    </row>
    <row r="30" spans="1:26" ht="18" customHeight="1" x14ac:dyDescent="0.35">
      <c r="A30" s="14" t="s">
        <v>38</v>
      </c>
      <c r="B30" s="6">
        <v>50</v>
      </c>
      <c r="C30" s="18">
        <v>10</v>
      </c>
      <c r="D30" s="17">
        <f t="shared" ref="D30:D31" si="2">(B30*C30)/10</f>
        <v>50</v>
      </c>
      <c r="E30" s="17">
        <f>D30/C26</f>
        <v>5.1020408163265307E-2</v>
      </c>
    </row>
    <row r="31" spans="1:26" ht="18" customHeight="1" x14ac:dyDescent="0.35">
      <c r="A31" s="14" t="s">
        <v>39</v>
      </c>
      <c r="B31" s="6">
        <v>50</v>
      </c>
      <c r="C31" s="18">
        <v>10</v>
      </c>
      <c r="D31" s="17">
        <f t="shared" si="2"/>
        <v>50</v>
      </c>
      <c r="E31" s="17">
        <f>D31/C26</f>
        <v>5.1020408163265307E-2</v>
      </c>
    </row>
    <row r="32" spans="1:26" ht="18" customHeight="1" x14ac:dyDescent="0.35">
      <c r="A32" s="22" t="s">
        <v>31</v>
      </c>
      <c r="B32" s="21"/>
      <c r="C32" s="22"/>
      <c r="D32" s="17">
        <f t="shared" ref="D32:E32" si="3">SUM(D27:D31)</f>
        <v>4570</v>
      </c>
      <c r="E32" s="17">
        <f t="shared" si="3"/>
        <v>4.6632653061224483</v>
      </c>
    </row>
    <row r="33" spans="1:5" ht="18" customHeight="1" x14ac:dyDescent="0.35">
      <c r="A33" s="14" t="s">
        <v>40</v>
      </c>
      <c r="B33" s="9">
        <v>0.01</v>
      </c>
      <c r="C33" s="22"/>
      <c r="D33" s="23"/>
      <c r="E33" s="17">
        <f>D32*B33/C34</f>
        <v>4.710368996083282E-2</v>
      </c>
    </row>
    <row r="34" spans="1:5" ht="18" customHeight="1" x14ac:dyDescent="0.35">
      <c r="A34" s="14" t="s">
        <v>46</v>
      </c>
      <c r="B34" s="24"/>
      <c r="C34" s="16">
        <f>C26-(C26*B33)</f>
        <v>970.2</v>
      </c>
      <c r="D34" s="23"/>
      <c r="E34" s="17"/>
    </row>
    <row r="35" spans="1:5" ht="18" customHeight="1" x14ac:dyDescent="0.35">
      <c r="A35" s="14" t="s">
        <v>47</v>
      </c>
      <c r="B35" s="24"/>
      <c r="C35" s="26"/>
      <c r="D35" s="23"/>
      <c r="E35" s="17">
        <f>SUM(E32:E33)</f>
        <v>4.7103689960832815</v>
      </c>
    </row>
    <row r="36" spans="1:5" ht="18" customHeight="1" x14ac:dyDescent="0.35"/>
    <row r="37" spans="1:5" ht="18" customHeight="1" x14ac:dyDescent="0.35"/>
    <row r="38" spans="1:5" ht="18" customHeight="1" x14ac:dyDescent="0.35"/>
    <row r="39" spans="1:5" ht="18" customHeight="1" x14ac:dyDescent="0.35"/>
    <row r="40" spans="1:5" ht="18" customHeight="1" x14ac:dyDescent="0.35"/>
    <row r="41" spans="1:5" ht="18" customHeight="1" x14ac:dyDescent="0.35"/>
    <row r="42" spans="1:5" ht="18" customHeight="1" x14ac:dyDescent="0.35"/>
    <row r="43" spans="1:5" ht="18" customHeight="1" x14ac:dyDescent="0.35"/>
    <row r="44" spans="1:5" ht="18" customHeight="1" x14ac:dyDescent="0.35"/>
    <row r="45" spans="1:5" ht="18" customHeight="1" x14ac:dyDescent="0.35"/>
    <row r="46" spans="1:5" ht="18" customHeight="1" x14ac:dyDescent="0.35"/>
    <row r="47" spans="1:5" ht="18" customHeight="1" x14ac:dyDescent="0.35"/>
    <row r="48" spans="1:5" ht="18" customHeight="1" x14ac:dyDescent="0.35"/>
    <row r="49" ht="18" customHeight="1" x14ac:dyDescent="0.35"/>
    <row r="50" ht="18" customHeight="1" x14ac:dyDescent="0.35"/>
    <row r="51" ht="18" customHeight="1" x14ac:dyDescent="0.35"/>
    <row r="52" ht="18" customHeight="1" x14ac:dyDescent="0.35"/>
    <row r="53" ht="18" customHeight="1" x14ac:dyDescent="0.35"/>
    <row r="54" ht="18" customHeight="1" x14ac:dyDescent="0.35"/>
    <row r="55" ht="18" customHeight="1" x14ac:dyDescent="0.35"/>
    <row r="56" ht="18" customHeight="1" x14ac:dyDescent="0.35"/>
    <row r="57" ht="18" customHeight="1" x14ac:dyDescent="0.35"/>
    <row r="58" ht="18" customHeight="1" x14ac:dyDescent="0.35"/>
    <row r="59" ht="18" customHeight="1" x14ac:dyDescent="0.35"/>
    <row r="60" ht="18" customHeight="1" x14ac:dyDescent="0.35"/>
    <row r="61" ht="18" customHeight="1" x14ac:dyDescent="0.35"/>
    <row r="62" ht="18" customHeight="1" x14ac:dyDescent="0.35"/>
    <row r="63" ht="18" customHeight="1" x14ac:dyDescent="0.35"/>
    <row r="64" ht="18" customHeight="1" x14ac:dyDescent="0.35"/>
    <row r="65" ht="18" customHeight="1" x14ac:dyDescent="0.35"/>
    <row r="66" ht="18" customHeight="1" x14ac:dyDescent="0.35"/>
    <row r="67" ht="18" customHeight="1" x14ac:dyDescent="0.35"/>
    <row r="68" ht="18" customHeight="1" x14ac:dyDescent="0.35"/>
    <row r="69" ht="18" customHeight="1" x14ac:dyDescent="0.35"/>
    <row r="70" ht="18" customHeight="1" x14ac:dyDescent="0.35"/>
    <row r="71" ht="18" customHeight="1" x14ac:dyDescent="0.35"/>
    <row r="72" ht="18" customHeight="1" x14ac:dyDescent="0.35"/>
    <row r="73" ht="18" customHeight="1" x14ac:dyDescent="0.35"/>
    <row r="74" ht="18" customHeight="1" x14ac:dyDescent="0.35"/>
    <row r="75" ht="18" customHeight="1" x14ac:dyDescent="0.35"/>
    <row r="76" ht="18" customHeight="1" x14ac:dyDescent="0.35"/>
    <row r="77" ht="18" customHeight="1" x14ac:dyDescent="0.35"/>
    <row r="78" ht="18" customHeight="1" x14ac:dyDescent="0.35"/>
    <row r="79" ht="18" customHeight="1" x14ac:dyDescent="0.35"/>
    <row r="80" ht="18" customHeight="1" x14ac:dyDescent="0.35"/>
    <row r="81" ht="18" customHeight="1" x14ac:dyDescent="0.35"/>
    <row r="82" ht="18" customHeight="1" x14ac:dyDescent="0.35"/>
    <row r="83" ht="18" customHeight="1" x14ac:dyDescent="0.35"/>
    <row r="84" ht="18" customHeight="1" x14ac:dyDescent="0.35"/>
    <row r="85" ht="18" customHeight="1" x14ac:dyDescent="0.35"/>
    <row r="86" ht="18" customHeight="1" x14ac:dyDescent="0.35"/>
    <row r="87" ht="18" customHeight="1" x14ac:dyDescent="0.35"/>
    <row r="88" ht="18" customHeight="1" x14ac:dyDescent="0.35"/>
    <row r="89" ht="18" customHeight="1" x14ac:dyDescent="0.35"/>
    <row r="90" ht="18" customHeight="1" x14ac:dyDescent="0.35"/>
    <row r="91" ht="18" customHeight="1" x14ac:dyDescent="0.35"/>
    <row r="92" ht="18" customHeight="1" x14ac:dyDescent="0.35"/>
    <row r="93" ht="18" customHeight="1" x14ac:dyDescent="0.35"/>
    <row r="94" ht="18" customHeight="1" x14ac:dyDescent="0.35"/>
    <row r="95" ht="18" customHeight="1" x14ac:dyDescent="0.35"/>
    <row r="96" ht="18" customHeight="1" x14ac:dyDescent="0.35"/>
    <row r="97" ht="18" customHeight="1" x14ac:dyDescent="0.35"/>
    <row r="98" ht="18" customHeight="1" x14ac:dyDescent="0.35"/>
    <row r="99" ht="18" customHeight="1" x14ac:dyDescent="0.35"/>
    <row r="100" ht="18" customHeight="1" x14ac:dyDescent="0.35"/>
    <row r="101" ht="18" customHeight="1" x14ac:dyDescent="0.35"/>
    <row r="102" ht="18" customHeight="1" x14ac:dyDescent="0.35"/>
    <row r="103" ht="18" customHeight="1" x14ac:dyDescent="0.35"/>
    <row r="104" ht="18" customHeight="1" x14ac:dyDescent="0.35"/>
    <row r="105" ht="18" customHeight="1" x14ac:dyDescent="0.35"/>
    <row r="106" ht="18" customHeight="1" x14ac:dyDescent="0.35"/>
    <row r="107" ht="18" customHeight="1" x14ac:dyDescent="0.35"/>
    <row r="108" ht="18" customHeight="1" x14ac:dyDescent="0.35"/>
    <row r="109" ht="18" customHeight="1" x14ac:dyDescent="0.35"/>
    <row r="110" ht="18" customHeight="1" x14ac:dyDescent="0.35"/>
    <row r="111" ht="18" customHeight="1" x14ac:dyDescent="0.35"/>
    <row r="112" ht="18" customHeight="1" x14ac:dyDescent="0.35"/>
    <row r="113" ht="18" customHeight="1" x14ac:dyDescent="0.35"/>
    <row r="114" ht="18" customHeight="1" x14ac:dyDescent="0.35"/>
    <row r="115" ht="18" customHeight="1" x14ac:dyDescent="0.35"/>
    <row r="116" ht="18" customHeight="1" x14ac:dyDescent="0.35"/>
    <row r="117" ht="18" customHeight="1" x14ac:dyDescent="0.35"/>
    <row r="118" ht="18" customHeight="1" x14ac:dyDescent="0.35"/>
    <row r="119" ht="18" customHeight="1" x14ac:dyDescent="0.35"/>
    <row r="120" ht="18" customHeight="1" x14ac:dyDescent="0.35"/>
    <row r="121" ht="18" customHeight="1" x14ac:dyDescent="0.35"/>
    <row r="122" ht="18" customHeight="1" x14ac:dyDescent="0.35"/>
    <row r="123" ht="18" customHeight="1" x14ac:dyDescent="0.35"/>
    <row r="124" ht="18" customHeight="1" x14ac:dyDescent="0.35"/>
    <row r="125" ht="18" customHeight="1" x14ac:dyDescent="0.35"/>
    <row r="126" ht="18" customHeight="1" x14ac:dyDescent="0.35"/>
    <row r="127" ht="18" customHeight="1" x14ac:dyDescent="0.35"/>
    <row r="128" ht="18" customHeight="1" x14ac:dyDescent="0.35"/>
    <row r="129" ht="18" customHeight="1" x14ac:dyDescent="0.35"/>
    <row r="130" ht="18" customHeight="1" x14ac:dyDescent="0.35"/>
    <row r="131" ht="18" customHeight="1" x14ac:dyDescent="0.35"/>
    <row r="132" ht="18" customHeight="1" x14ac:dyDescent="0.35"/>
    <row r="133" ht="18" customHeight="1" x14ac:dyDescent="0.35"/>
    <row r="134" ht="18" customHeight="1" x14ac:dyDescent="0.35"/>
    <row r="135" ht="18" customHeight="1" x14ac:dyDescent="0.35"/>
    <row r="136" ht="18" customHeight="1" x14ac:dyDescent="0.35"/>
    <row r="137" ht="18" customHeight="1" x14ac:dyDescent="0.35"/>
    <row r="138" ht="18" customHeight="1" x14ac:dyDescent="0.35"/>
    <row r="139" ht="18" customHeight="1" x14ac:dyDescent="0.35"/>
    <row r="140" ht="18" customHeight="1" x14ac:dyDescent="0.35"/>
    <row r="141" ht="18" customHeight="1" x14ac:dyDescent="0.35"/>
    <row r="142" ht="18" customHeight="1" x14ac:dyDescent="0.35"/>
    <row r="143" ht="18" customHeight="1" x14ac:dyDescent="0.35"/>
    <row r="144" ht="18" customHeight="1" x14ac:dyDescent="0.35"/>
    <row r="145" ht="18" customHeight="1" x14ac:dyDescent="0.35"/>
    <row r="146" ht="18" customHeight="1" x14ac:dyDescent="0.35"/>
    <row r="147" ht="18" customHeight="1" x14ac:dyDescent="0.35"/>
    <row r="148" ht="18" customHeight="1" x14ac:dyDescent="0.35"/>
    <row r="149" ht="18" customHeight="1" x14ac:dyDescent="0.35"/>
    <row r="150" ht="18" customHeight="1" x14ac:dyDescent="0.35"/>
    <row r="151" ht="18" customHeight="1" x14ac:dyDescent="0.35"/>
    <row r="152" ht="18" customHeight="1" x14ac:dyDescent="0.35"/>
    <row r="153" ht="18" customHeight="1" x14ac:dyDescent="0.35"/>
    <row r="154" ht="18" customHeight="1" x14ac:dyDescent="0.35"/>
    <row r="155" ht="18" customHeight="1" x14ac:dyDescent="0.35"/>
    <row r="156" ht="18" customHeight="1" x14ac:dyDescent="0.35"/>
    <row r="157" ht="18" customHeight="1" x14ac:dyDescent="0.35"/>
    <row r="158" ht="18" customHeight="1" x14ac:dyDescent="0.35"/>
    <row r="159" ht="18" customHeight="1" x14ac:dyDescent="0.35"/>
    <row r="160" ht="18" customHeight="1" x14ac:dyDescent="0.35"/>
    <row r="161" ht="18" customHeight="1" x14ac:dyDescent="0.35"/>
    <row r="162" ht="18" customHeight="1" x14ac:dyDescent="0.35"/>
    <row r="163" ht="18" customHeight="1" x14ac:dyDescent="0.35"/>
    <row r="164" ht="18" customHeight="1" x14ac:dyDescent="0.35"/>
    <row r="165" ht="18" customHeight="1" x14ac:dyDescent="0.35"/>
    <row r="166" ht="18" customHeight="1" x14ac:dyDescent="0.35"/>
    <row r="167" ht="18" customHeight="1" x14ac:dyDescent="0.35"/>
    <row r="168" ht="18" customHeight="1" x14ac:dyDescent="0.35"/>
    <row r="169" ht="18" customHeight="1" x14ac:dyDescent="0.35"/>
    <row r="170" ht="18" customHeight="1" x14ac:dyDescent="0.35"/>
    <row r="171" ht="18" customHeight="1" x14ac:dyDescent="0.35"/>
    <row r="172" ht="18" customHeight="1" x14ac:dyDescent="0.35"/>
    <row r="173" ht="18" customHeight="1" x14ac:dyDescent="0.35"/>
    <row r="174" ht="18" customHeight="1" x14ac:dyDescent="0.35"/>
    <row r="175" ht="18" customHeight="1" x14ac:dyDescent="0.35"/>
    <row r="176" ht="18" customHeight="1" x14ac:dyDescent="0.35"/>
    <row r="177" ht="18" customHeight="1" x14ac:dyDescent="0.35"/>
    <row r="178" ht="18" customHeight="1" x14ac:dyDescent="0.35"/>
    <row r="179" ht="18" customHeight="1" x14ac:dyDescent="0.35"/>
    <row r="180" ht="18" customHeight="1" x14ac:dyDescent="0.35"/>
    <row r="181" ht="18" customHeight="1" x14ac:dyDescent="0.35"/>
    <row r="182" ht="18" customHeight="1" x14ac:dyDescent="0.35"/>
    <row r="183" ht="18" customHeight="1" x14ac:dyDescent="0.35"/>
    <row r="184" ht="18" customHeight="1" x14ac:dyDescent="0.35"/>
    <row r="185" ht="18" customHeight="1" x14ac:dyDescent="0.35"/>
    <row r="186" ht="18" customHeight="1" x14ac:dyDescent="0.35"/>
    <row r="187" ht="18" customHeight="1" x14ac:dyDescent="0.35"/>
    <row r="188" ht="18" customHeight="1" x14ac:dyDescent="0.35"/>
    <row r="189" ht="18" customHeight="1" x14ac:dyDescent="0.35"/>
    <row r="190" ht="18" customHeight="1" x14ac:dyDescent="0.35"/>
    <row r="191" ht="18" customHeight="1" x14ac:dyDescent="0.35"/>
    <row r="192" ht="18" customHeight="1" x14ac:dyDescent="0.35"/>
    <row r="193" ht="18" customHeight="1" x14ac:dyDescent="0.35"/>
    <row r="194" ht="18" customHeight="1" x14ac:dyDescent="0.35"/>
    <row r="195" ht="18" customHeight="1" x14ac:dyDescent="0.35"/>
    <row r="196" ht="18" customHeight="1" x14ac:dyDescent="0.35"/>
    <row r="197" ht="18" customHeight="1" x14ac:dyDescent="0.35"/>
    <row r="198" ht="18" customHeight="1" x14ac:dyDescent="0.35"/>
    <row r="199" ht="18" customHeight="1" x14ac:dyDescent="0.35"/>
    <row r="200" ht="18" customHeight="1" x14ac:dyDescent="0.35"/>
    <row r="201" ht="18" customHeight="1" x14ac:dyDescent="0.35"/>
    <row r="202" ht="18" customHeight="1" x14ac:dyDescent="0.35"/>
    <row r="203" ht="18" customHeight="1" x14ac:dyDescent="0.35"/>
    <row r="204" ht="18" customHeight="1" x14ac:dyDescent="0.35"/>
    <row r="205" ht="18" customHeight="1" x14ac:dyDescent="0.35"/>
    <row r="206" ht="18" customHeight="1" x14ac:dyDescent="0.35"/>
    <row r="207" ht="18" customHeight="1" x14ac:dyDescent="0.35"/>
    <row r="208" ht="18" customHeight="1" x14ac:dyDescent="0.35"/>
    <row r="209" ht="18" customHeight="1" x14ac:dyDescent="0.35"/>
    <row r="210" ht="18" customHeight="1" x14ac:dyDescent="0.35"/>
    <row r="211" ht="18" customHeight="1" x14ac:dyDescent="0.35"/>
    <row r="212" ht="18" customHeight="1" x14ac:dyDescent="0.35"/>
    <row r="213" ht="18" customHeight="1" x14ac:dyDescent="0.35"/>
    <row r="214" ht="18" customHeight="1" x14ac:dyDescent="0.35"/>
    <row r="215" ht="18" customHeight="1" x14ac:dyDescent="0.35"/>
    <row r="216" ht="18" customHeight="1" x14ac:dyDescent="0.35"/>
    <row r="217" ht="18" customHeight="1" x14ac:dyDescent="0.35"/>
    <row r="218" ht="18" customHeight="1" x14ac:dyDescent="0.35"/>
    <row r="219" ht="18" customHeight="1" x14ac:dyDescent="0.35"/>
    <row r="220" ht="18" customHeight="1" x14ac:dyDescent="0.35"/>
    <row r="221" ht="18" customHeight="1" x14ac:dyDescent="0.35"/>
    <row r="222" ht="18" customHeight="1" x14ac:dyDescent="0.35"/>
    <row r="223" ht="18" customHeight="1" x14ac:dyDescent="0.35"/>
    <row r="224" ht="18" customHeight="1" x14ac:dyDescent="0.35"/>
    <row r="225" ht="18" customHeight="1" x14ac:dyDescent="0.35"/>
    <row r="226" ht="18" customHeight="1" x14ac:dyDescent="0.35"/>
    <row r="227" ht="18" customHeight="1" x14ac:dyDescent="0.35"/>
    <row r="228" ht="18" customHeight="1" x14ac:dyDescent="0.35"/>
    <row r="229" ht="18" customHeight="1" x14ac:dyDescent="0.35"/>
    <row r="230" ht="18" customHeight="1" x14ac:dyDescent="0.35"/>
    <row r="231" ht="18" customHeight="1" x14ac:dyDescent="0.35"/>
    <row r="232" ht="18" customHeight="1" x14ac:dyDescent="0.35"/>
    <row r="233" ht="18" customHeight="1" x14ac:dyDescent="0.35"/>
    <row r="234" ht="18" customHeight="1" x14ac:dyDescent="0.35"/>
    <row r="235" ht="18" customHeight="1" x14ac:dyDescent="0.35"/>
    <row r="236" ht="18" customHeight="1" x14ac:dyDescent="0.35"/>
    <row r="237" ht="18" customHeight="1" x14ac:dyDescent="0.35"/>
    <row r="238" ht="18" customHeight="1" x14ac:dyDescent="0.35"/>
    <row r="239" ht="18" customHeight="1" x14ac:dyDescent="0.35"/>
    <row r="240" ht="18" customHeight="1" x14ac:dyDescent="0.35"/>
    <row r="241" ht="18" customHeight="1" x14ac:dyDescent="0.35"/>
    <row r="242" ht="18" customHeight="1" x14ac:dyDescent="0.35"/>
    <row r="243" ht="18" customHeight="1" x14ac:dyDescent="0.35"/>
    <row r="244" ht="18" customHeight="1" x14ac:dyDescent="0.35"/>
    <row r="245" ht="18" customHeight="1" x14ac:dyDescent="0.35"/>
    <row r="246" ht="18" customHeight="1" x14ac:dyDescent="0.35"/>
    <row r="247" ht="18" customHeight="1" x14ac:dyDescent="0.35"/>
    <row r="248" ht="18" customHeight="1" x14ac:dyDescent="0.35"/>
    <row r="249" ht="18" customHeight="1" x14ac:dyDescent="0.35"/>
    <row r="250" ht="18" customHeight="1" x14ac:dyDescent="0.35"/>
    <row r="251" ht="18" customHeight="1" x14ac:dyDescent="0.35"/>
    <row r="252" ht="18" customHeight="1" x14ac:dyDescent="0.35"/>
    <row r="253" ht="18" customHeight="1" x14ac:dyDescent="0.35"/>
    <row r="254" ht="18" customHeight="1" x14ac:dyDescent="0.35"/>
    <row r="255" ht="18" customHeight="1" x14ac:dyDescent="0.35"/>
    <row r="256" ht="18" customHeight="1" x14ac:dyDescent="0.35"/>
    <row r="257" ht="18" customHeight="1" x14ac:dyDescent="0.35"/>
    <row r="258" ht="18" customHeight="1" x14ac:dyDescent="0.35"/>
    <row r="259" ht="18" customHeight="1" x14ac:dyDescent="0.35"/>
    <row r="260" ht="18" customHeight="1" x14ac:dyDescent="0.35"/>
    <row r="261" ht="18" customHeight="1" x14ac:dyDescent="0.35"/>
    <row r="262" ht="18" customHeight="1" x14ac:dyDescent="0.35"/>
    <row r="263" ht="18" customHeight="1" x14ac:dyDescent="0.35"/>
    <row r="264" ht="18" customHeight="1" x14ac:dyDescent="0.35"/>
    <row r="265" ht="18" customHeight="1" x14ac:dyDescent="0.35"/>
    <row r="266" ht="18" customHeight="1" x14ac:dyDescent="0.35"/>
    <row r="267" ht="18" customHeight="1" x14ac:dyDescent="0.35"/>
    <row r="268" ht="18" customHeight="1" x14ac:dyDescent="0.35"/>
    <row r="269" ht="18" customHeight="1" x14ac:dyDescent="0.35"/>
    <row r="270" ht="18" customHeight="1" x14ac:dyDescent="0.35"/>
    <row r="271" ht="18" customHeight="1" x14ac:dyDescent="0.35"/>
    <row r="272" ht="18" customHeight="1" x14ac:dyDescent="0.35"/>
    <row r="273" ht="18" customHeight="1" x14ac:dyDescent="0.35"/>
    <row r="274" ht="18" customHeight="1" x14ac:dyDescent="0.35"/>
    <row r="275" ht="18" customHeight="1" x14ac:dyDescent="0.35"/>
    <row r="276" ht="18" customHeight="1" x14ac:dyDescent="0.35"/>
    <row r="277" ht="18" customHeight="1" x14ac:dyDescent="0.35"/>
    <row r="278" ht="18" customHeight="1" x14ac:dyDescent="0.35"/>
    <row r="279" ht="18" customHeight="1" x14ac:dyDescent="0.35"/>
    <row r="280" ht="18" customHeight="1" x14ac:dyDescent="0.35"/>
    <row r="281" ht="18" customHeight="1" x14ac:dyDescent="0.35"/>
    <row r="282" ht="18" customHeight="1" x14ac:dyDescent="0.35"/>
    <row r="283" ht="18" customHeight="1" x14ac:dyDescent="0.35"/>
    <row r="284" ht="18" customHeight="1" x14ac:dyDescent="0.35"/>
    <row r="285" ht="18" customHeight="1" x14ac:dyDescent="0.35"/>
    <row r="286" ht="18" customHeight="1" x14ac:dyDescent="0.35"/>
    <row r="287" ht="18" customHeight="1" x14ac:dyDescent="0.35"/>
    <row r="288" ht="18" customHeight="1" x14ac:dyDescent="0.35"/>
    <row r="289" ht="18" customHeight="1" x14ac:dyDescent="0.35"/>
    <row r="290" ht="18" customHeight="1" x14ac:dyDescent="0.35"/>
    <row r="291" ht="18" customHeight="1" x14ac:dyDescent="0.35"/>
    <row r="292" ht="18" customHeight="1" x14ac:dyDescent="0.35"/>
    <row r="293" ht="18" customHeight="1" x14ac:dyDescent="0.35"/>
    <row r="294" ht="18" customHeight="1" x14ac:dyDescent="0.35"/>
    <row r="295" ht="18" customHeight="1" x14ac:dyDescent="0.35"/>
    <row r="296" ht="18" customHeight="1" x14ac:dyDescent="0.35"/>
    <row r="297" ht="18" customHeight="1" x14ac:dyDescent="0.35"/>
    <row r="298" ht="18" customHeight="1" x14ac:dyDescent="0.35"/>
    <row r="299" ht="18" customHeight="1" x14ac:dyDescent="0.35"/>
    <row r="300" ht="18" customHeight="1" x14ac:dyDescent="0.35"/>
    <row r="301" ht="18" customHeight="1" x14ac:dyDescent="0.35"/>
    <row r="302" ht="18" customHeight="1" x14ac:dyDescent="0.35"/>
    <row r="303" ht="18" customHeight="1" x14ac:dyDescent="0.35"/>
    <row r="304" ht="18" customHeight="1" x14ac:dyDescent="0.35"/>
    <row r="305" ht="18" customHeight="1" x14ac:dyDescent="0.35"/>
    <row r="306" ht="18" customHeight="1" x14ac:dyDescent="0.35"/>
    <row r="307" ht="18" customHeight="1" x14ac:dyDescent="0.35"/>
    <row r="308" ht="18" customHeight="1" x14ac:dyDescent="0.35"/>
    <row r="309" ht="18" customHeight="1" x14ac:dyDescent="0.35"/>
    <row r="310" ht="18" customHeight="1" x14ac:dyDescent="0.35"/>
    <row r="311" ht="18" customHeight="1" x14ac:dyDescent="0.35"/>
    <row r="312" ht="18" customHeight="1" x14ac:dyDescent="0.35"/>
    <row r="313" ht="18" customHeight="1" x14ac:dyDescent="0.35"/>
    <row r="314" ht="18" customHeight="1" x14ac:dyDescent="0.35"/>
    <row r="315" ht="18" customHeight="1" x14ac:dyDescent="0.35"/>
    <row r="316" ht="18" customHeight="1" x14ac:dyDescent="0.35"/>
    <row r="317" ht="18" customHeight="1" x14ac:dyDescent="0.35"/>
    <row r="318" ht="18" customHeight="1" x14ac:dyDescent="0.35"/>
    <row r="319" ht="18" customHeight="1" x14ac:dyDescent="0.35"/>
    <row r="320" ht="18" customHeight="1" x14ac:dyDescent="0.35"/>
    <row r="321" ht="18" customHeight="1" x14ac:dyDescent="0.35"/>
    <row r="322" ht="18" customHeight="1" x14ac:dyDescent="0.35"/>
    <row r="323" ht="18" customHeight="1" x14ac:dyDescent="0.35"/>
    <row r="324" ht="18" customHeight="1" x14ac:dyDescent="0.35"/>
    <row r="325" ht="18" customHeight="1" x14ac:dyDescent="0.35"/>
    <row r="326" ht="18" customHeight="1" x14ac:dyDescent="0.35"/>
    <row r="327" ht="18" customHeight="1" x14ac:dyDescent="0.35"/>
    <row r="328" ht="18" customHeight="1" x14ac:dyDescent="0.35"/>
    <row r="329" ht="18" customHeight="1" x14ac:dyDescent="0.35"/>
    <row r="330" ht="18" customHeight="1" x14ac:dyDescent="0.35"/>
    <row r="331" ht="18" customHeight="1" x14ac:dyDescent="0.35"/>
    <row r="332" ht="18" customHeight="1" x14ac:dyDescent="0.35"/>
    <row r="333" ht="18" customHeight="1" x14ac:dyDescent="0.35"/>
    <row r="334" ht="18" customHeight="1" x14ac:dyDescent="0.35"/>
    <row r="335" ht="18" customHeight="1" x14ac:dyDescent="0.35"/>
    <row r="336" ht="18" customHeight="1" x14ac:dyDescent="0.35"/>
    <row r="337" ht="18" customHeight="1" x14ac:dyDescent="0.35"/>
    <row r="338" ht="18" customHeight="1" x14ac:dyDescent="0.35"/>
    <row r="339" ht="18" customHeight="1" x14ac:dyDescent="0.35"/>
    <row r="340" ht="18" customHeight="1" x14ac:dyDescent="0.35"/>
    <row r="341" ht="18" customHeight="1" x14ac:dyDescent="0.35"/>
    <row r="342" ht="18" customHeight="1" x14ac:dyDescent="0.35"/>
    <row r="343" ht="18" customHeight="1" x14ac:dyDescent="0.35"/>
    <row r="344" ht="18" customHeight="1" x14ac:dyDescent="0.35"/>
    <row r="345" ht="18" customHeight="1" x14ac:dyDescent="0.35"/>
    <row r="346" ht="18" customHeight="1" x14ac:dyDescent="0.35"/>
    <row r="347" ht="18" customHeight="1" x14ac:dyDescent="0.35"/>
    <row r="348" ht="18" customHeight="1" x14ac:dyDescent="0.35"/>
    <row r="349" ht="18" customHeight="1" x14ac:dyDescent="0.35"/>
    <row r="350" ht="18" customHeight="1" x14ac:dyDescent="0.35"/>
    <row r="351" ht="18" customHeight="1" x14ac:dyDescent="0.35"/>
    <row r="352" ht="18" customHeight="1" x14ac:dyDescent="0.35"/>
    <row r="353" ht="18" customHeight="1" x14ac:dyDescent="0.35"/>
    <row r="354" ht="18" customHeight="1" x14ac:dyDescent="0.35"/>
    <row r="355" ht="18" customHeight="1" x14ac:dyDescent="0.35"/>
    <row r="356" ht="18" customHeight="1" x14ac:dyDescent="0.35"/>
    <row r="357" ht="18" customHeight="1" x14ac:dyDescent="0.35"/>
    <row r="358" ht="18" customHeight="1" x14ac:dyDescent="0.35"/>
    <row r="359" ht="18" customHeight="1" x14ac:dyDescent="0.35"/>
    <row r="360" ht="18" customHeight="1" x14ac:dyDescent="0.35"/>
    <row r="361" ht="18" customHeight="1" x14ac:dyDescent="0.35"/>
    <row r="362" ht="18" customHeight="1" x14ac:dyDescent="0.35"/>
    <row r="363" ht="18" customHeight="1" x14ac:dyDescent="0.35"/>
    <row r="364" ht="18" customHeight="1" x14ac:dyDescent="0.35"/>
    <row r="365" ht="18" customHeight="1" x14ac:dyDescent="0.35"/>
    <row r="366" ht="18" customHeight="1" x14ac:dyDescent="0.35"/>
    <row r="367" ht="18" customHeight="1" x14ac:dyDescent="0.35"/>
    <row r="368" ht="18" customHeight="1" x14ac:dyDescent="0.35"/>
    <row r="369" ht="18" customHeight="1" x14ac:dyDescent="0.35"/>
    <row r="370" ht="18" customHeight="1" x14ac:dyDescent="0.35"/>
    <row r="371" ht="18" customHeight="1" x14ac:dyDescent="0.35"/>
    <row r="372" ht="18" customHeight="1" x14ac:dyDescent="0.35"/>
    <row r="373" ht="18" customHeight="1" x14ac:dyDescent="0.35"/>
    <row r="374" ht="18" customHeight="1" x14ac:dyDescent="0.35"/>
    <row r="375" ht="18" customHeight="1" x14ac:dyDescent="0.35"/>
    <row r="376" ht="18" customHeight="1" x14ac:dyDescent="0.35"/>
    <row r="377" ht="18" customHeight="1" x14ac:dyDescent="0.35"/>
    <row r="378" ht="18" customHeight="1" x14ac:dyDescent="0.35"/>
    <row r="379" ht="18" customHeight="1" x14ac:dyDescent="0.35"/>
    <row r="380" ht="18" customHeight="1" x14ac:dyDescent="0.35"/>
    <row r="381" ht="18" customHeight="1" x14ac:dyDescent="0.35"/>
    <row r="382" ht="18" customHeight="1" x14ac:dyDescent="0.35"/>
    <row r="383" ht="18" customHeight="1" x14ac:dyDescent="0.35"/>
    <row r="384" ht="18" customHeight="1" x14ac:dyDescent="0.35"/>
    <row r="385" ht="18" customHeight="1" x14ac:dyDescent="0.35"/>
    <row r="386" ht="18" customHeight="1" x14ac:dyDescent="0.35"/>
    <row r="387" ht="18" customHeight="1" x14ac:dyDescent="0.35"/>
    <row r="388" ht="18" customHeight="1" x14ac:dyDescent="0.35"/>
    <row r="389" ht="18" customHeight="1" x14ac:dyDescent="0.35"/>
    <row r="390" ht="18" customHeight="1" x14ac:dyDescent="0.35"/>
    <row r="391" ht="18" customHeight="1" x14ac:dyDescent="0.35"/>
    <row r="392" ht="18" customHeight="1" x14ac:dyDescent="0.35"/>
    <row r="393" ht="18" customHeight="1" x14ac:dyDescent="0.35"/>
    <row r="394" ht="18" customHeight="1" x14ac:dyDescent="0.35"/>
    <row r="395" ht="18" customHeight="1" x14ac:dyDescent="0.35"/>
    <row r="396" ht="18" customHeight="1" x14ac:dyDescent="0.35"/>
    <row r="397" ht="18" customHeight="1" x14ac:dyDescent="0.35"/>
    <row r="398" ht="18" customHeight="1" x14ac:dyDescent="0.35"/>
    <row r="399" ht="18" customHeight="1" x14ac:dyDescent="0.35"/>
    <row r="400" ht="18" customHeight="1" x14ac:dyDescent="0.35"/>
    <row r="401" ht="18" customHeight="1" x14ac:dyDescent="0.35"/>
    <row r="402" ht="18" customHeight="1" x14ac:dyDescent="0.35"/>
    <row r="403" ht="18" customHeight="1" x14ac:dyDescent="0.35"/>
    <row r="404" ht="18" customHeight="1" x14ac:dyDescent="0.35"/>
    <row r="405" ht="18" customHeight="1" x14ac:dyDescent="0.35"/>
    <row r="406" ht="18" customHeight="1" x14ac:dyDescent="0.35"/>
    <row r="407" ht="18" customHeight="1" x14ac:dyDescent="0.35"/>
    <row r="408" ht="18" customHeight="1" x14ac:dyDescent="0.35"/>
    <row r="409" ht="18" customHeight="1" x14ac:dyDescent="0.35"/>
    <row r="410" ht="18" customHeight="1" x14ac:dyDescent="0.35"/>
    <row r="411" ht="18" customHeight="1" x14ac:dyDescent="0.35"/>
    <row r="412" ht="18" customHeight="1" x14ac:dyDescent="0.35"/>
    <row r="413" ht="18" customHeight="1" x14ac:dyDescent="0.35"/>
    <row r="414" ht="18" customHeight="1" x14ac:dyDescent="0.35"/>
    <row r="415" ht="18" customHeight="1" x14ac:dyDescent="0.35"/>
    <row r="416" ht="18" customHeight="1" x14ac:dyDescent="0.35"/>
    <row r="417" ht="18" customHeight="1" x14ac:dyDescent="0.35"/>
    <row r="418" ht="18" customHeight="1" x14ac:dyDescent="0.35"/>
    <row r="419" ht="18" customHeight="1" x14ac:dyDescent="0.35"/>
    <row r="420" ht="18" customHeight="1" x14ac:dyDescent="0.35"/>
    <row r="421" ht="18" customHeight="1" x14ac:dyDescent="0.35"/>
    <row r="422" ht="18" customHeight="1" x14ac:dyDescent="0.35"/>
    <row r="423" ht="18" customHeight="1" x14ac:dyDescent="0.35"/>
    <row r="424" ht="18" customHeight="1" x14ac:dyDescent="0.35"/>
    <row r="425" ht="18" customHeight="1" x14ac:dyDescent="0.35"/>
    <row r="426" ht="18" customHeight="1" x14ac:dyDescent="0.35"/>
    <row r="427" ht="18" customHeight="1" x14ac:dyDescent="0.35"/>
    <row r="428" ht="18" customHeight="1" x14ac:dyDescent="0.35"/>
    <row r="429" ht="18" customHeight="1" x14ac:dyDescent="0.35"/>
    <row r="430" ht="18" customHeight="1" x14ac:dyDescent="0.35"/>
    <row r="431" ht="18" customHeight="1" x14ac:dyDescent="0.35"/>
    <row r="432" ht="18" customHeight="1" x14ac:dyDescent="0.35"/>
    <row r="433" ht="18" customHeight="1" x14ac:dyDescent="0.35"/>
    <row r="434" ht="18" customHeight="1" x14ac:dyDescent="0.35"/>
    <row r="435" ht="18" customHeight="1" x14ac:dyDescent="0.35"/>
    <row r="436" ht="18" customHeight="1" x14ac:dyDescent="0.35"/>
    <row r="437" ht="18" customHeight="1" x14ac:dyDescent="0.35"/>
    <row r="438" ht="18" customHeight="1" x14ac:dyDescent="0.35"/>
    <row r="439" ht="18" customHeight="1" x14ac:dyDescent="0.35"/>
    <row r="440" ht="18" customHeight="1" x14ac:dyDescent="0.35"/>
    <row r="441" ht="18" customHeight="1" x14ac:dyDescent="0.35"/>
    <row r="442" ht="18" customHeight="1" x14ac:dyDescent="0.35"/>
    <row r="443" ht="18" customHeight="1" x14ac:dyDescent="0.35"/>
    <row r="444" ht="18" customHeight="1" x14ac:dyDescent="0.35"/>
    <row r="445" ht="18" customHeight="1" x14ac:dyDescent="0.35"/>
    <row r="446" ht="18" customHeight="1" x14ac:dyDescent="0.35"/>
    <row r="447" ht="18" customHeight="1" x14ac:dyDescent="0.35"/>
    <row r="448" ht="18" customHeight="1" x14ac:dyDescent="0.35"/>
    <row r="449" ht="18" customHeight="1" x14ac:dyDescent="0.35"/>
    <row r="450" ht="18" customHeight="1" x14ac:dyDescent="0.35"/>
    <row r="451" ht="18" customHeight="1" x14ac:dyDescent="0.35"/>
    <row r="452" ht="18" customHeight="1" x14ac:dyDescent="0.35"/>
    <row r="453" ht="18" customHeight="1" x14ac:dyDescent="0.35"/>
    <row r="454" ht="18" customHeight="1" x14ac:dyDescent="0.35"/>
    <row r="455" ht="18" customHeight="1" x14ac:dyDescent="0.35"/>
    <row r="456" ht="18" customHeight="1" x14ac:dyDescent="0.35"/>
    <row r="457" ht="18" customHeight="1" x14ac:dyDescent="0.35"/>
    <row r="458" ht="18" customHeight="1" x14ac:dyDescent="0.35"/>
    <row r="459" ht="18" customHeight="1" x14ac:dyDescent="0.35"/>
    <row r="460" ht="18" customHeight="1" x14ac:dyDescent="0.35"/>
    <row r="461" ht="18" customHeight="1" x14ac:dyDescent="0.35"/>
    <row r="462" ht="18" customHeight="1" x14ac:dyDescent="0.35"/>
    <row r="463" ht="18" customHeight="1" x14ac:dyDescent="0.35"/>
    <row r="464" ht="18" customHeight="1" x14ac:dyDescent="0.35"/>
    <row r="465" ht="18" customHeight="1" x14ac:dyDescent="0.35"/>
    <row r="466" ht="18" customHeight="1" x14ac:dyDescent="0.35"/>
    <row r="467" ht="18" customHeight="1" x14ac:dyDescent="0.35"/>
    <row r="468" ht="18" customHeight="1" x14ac:dyDescent="0.35"/>
    <row r="469" ht="18" customHeight="1" x14ac:dyDescent="0.35"/>
    <row r="470" ht="18" customHeight="1" x14ac:dyDescent="0.35"/>
    <row r="471" ht="18" customHeight="1" x14ac:dyDescent="0.35"/>
    <row r="472" ht="18" customHeight="1" x14ac:dyDescent="0.35"/>
    <row r="473" ht="18" customHeight="1" x14ac:dyDescent="0.35"/>
    <row r="474" ht="18" customHeight="1" x14ac:dyDescent="0.35"/>
    <row r="475" ht="18" customHeight="1" x14ac:dyDescent="0.35"/>
    <row r="476" ht="18" customHeight="1" x14ac:dyDescent="0.35"/>
    <row r="477" ht="18" customHeight="1" x14ac:dyDescent="0.35"/>
    <row r="478" ht="18" customHeight="1" x14ac:dyDescent="0.35"/>
    <row r="479" ht="18" customHeight="1" x14ac:dyDescent="0.35"/>
    <row r="480" ht="18" customHeight="1" x14ac:dyDescent="0.35"/>
    <row r="481" ht="18" customHeight="1" x14ac:dyDescent="0.35"/>
    <row r="482" ht="18" customHeight="1" x14ac:dyDescent="0.35"/>
    <row r="483" ht="18" customHeight="1" x14ac:dyDescent="0.35"/>
    <row r="484" ht="18" customHeight="1" x14ac:dyDescent="0.35"/>
    <row r="485" ht="18" customHeight="1" x14ac:dyDescent="0.35"/>
    <row r="486" ht="18" customHeight="1" x14ac:dyDescent="0.35"/>
    <row r="487" ht="18" customHeight="1" x14ac:dyDescent="0.35"/>
    <row r="488" ht="18" customHeight="1" x14ac:dyDescent="0.35"/>
    <row r="489" ht="18" customHeight="1" x14ac:dyDescent="0.35"/>
    <row r="490" ht="18" customHeight="1" x14ac:dyDescent="0.35"/>
    <row r="491" ht="18" customHeight="1" x14ac:dyDescent="0.35"/>
    <row r="492" ht="18" customHeight="1" x14ac:dyDescent="0.35"/>
    <row r="493" ht="18" customHeight="1" x14ac:dyDescent="0.35"/>
    <row r="494" ht="18" customHeight="1" x14ac:dyDescent="0.35"/>
    <row r="495" ht="18" customHeight="1" x14ac:dyDescent="0.35"/>
    <row r="496" ht="18" customHeight="1" x14ac:dyDescent="0.35"/>
    <row r="497" ht="18" customHeight="1" x14ac:dyDescent="0.35"/>
    <row r="498" ht="18" customHeight="1" x14ac:dyDescent="0.35"/>
    <row r="499" ht="18" customHeight="1" x14ac:dyDescent="0.35"/>
    <row r="500" ht="18" customHeight="1" x14ac:dyDescent="0.35"/>
    <row r="501" ht="18" customHeight="1" x14ac:dyDescent="0.35"/>
    <row r="502" ht="18" customHeight="1" x14ac:dyDescent="0.35"/>
    <row r="503" ht="18" customHeight="1" x14ac:dyDescent="0.35"/>
    <row r="504" ht="18" customHeight="1" x14ac:dyDescent="0.35"/>
    <row r="505" ht="18" customHeight="1" x14ac:dyDescent="0.35"/>
    <row r="506" ht="18" customHeight="1" x14ac:dyDescent="0.35"/>
    <row r="507" ht="18" customHeight="1" x14ac:dyDescent="0.35"/>
    <row r="508" ht="18" customHeight="1" x14ac:dyDescent="0.35"/>
    <row r="509" ht="18" customHeight="1" x14ac:dyDescent="0.35"/>
    <row r="510" ht="18" customHeight="1" x14ac:dyDescent="0.35"/>
    <row r="511" ht="18" customHeight="1" x14ac:dyDescent="0.35"/>
    <row r="512" ht="18" customHeight="1" x14ac:dyDescent="0.35"/>
    <row r="513" ht="18" customHeight="1" x14ac:dyDescent="0.35"/>
    <row r="514" ht="18" customHeight="1" x14ac:dyDescent="0.35"/>
    <row r="515" ht="18" customHeight="1" x14ac:dyDescent="0.35"/>
    <row r="516" ht="18" customHeight="1" x14ac:dyDescent="0.35"/>
    <row r="517" ht="18" customHeight="1" x14ac:dyDescent="0.35"/>
    <row r="518" ht="18" customHeight="1" x14ac:dyDescent="0.35"/>
    <row r="519" ht="18" customHeight="1" x14ac:dyDescent="0.35"/>
    <row r="520" ht="18" customHeight="1" x14ac:dyDescent="0.35"/>
    <row r="521" ht="18" customHeight="1" x14ac:dyDescent="0.35"/>
    <row r="522" ht="18" customHeight="1" x14ac:dyDescent="0.35"/>
    <row r="523" ht="18" customHeight="1" x14ac:dyDescent="0.35"/>
    <row r="524" ht="18" customHeight="1" x14ac:dyDescent="0.35"/>
    <row r="525" ht="18" customHeight="1" x14ac:dyDescent="0.35"/>
    <row r="526" ht="18" customHeight="1" x14ac:dyDescent="0.35"/>
    <row r="527" ht="18" customHeight="1" x14ac:dyDescent="0.35"/>
    <row r="528" ht="18" customHeight="1" x14ac:dyDescent="0.35"/>
    <row r="529" ht="18" customHeight="1" x14ac:dyDescent="0.35"/>
    <row r="530" ht="18" customHeight="1" x14ac:dyDescent="0.35"/>
    <row r="531" ht="18" customHeight="1" x14ac:dyDescent="0.35"/>
    <row r="532" ht="18" customHeight="1" x14ac:dyDescent="0.35"/>
    <row r="533" ht="18" customHeight="1" x14ac:dyDescent="0.35"/>
    <row r="534" ht="18" customHeight="1" x14ac:dyDescent="0.35"/>
    <row r="535" ht="18" customHeight="1" x14ac:dyDescent="0.35"/>
    <row r="536" ht="18" customHeight="1" x14ac:dyDescent="0.35"/>
    <row r="537" ht="18" customHeight="1" x14ac:dyDescent="0.35"/>
    <row r="538" ht="18" customHeight="1" x14ac:dyDescent="0.35"/>
    <row r="539" ht="18" customHeight="1" x14ac:dyDescent="0.35"/>
    <row r="540" ht="18" customHeight="1" x14ac:dyDescent="0.35"/>
    <row r="541" ht="18" customHeight="1" x14ac:dyDescent="0.35"/>
    <row r="542" ht="18" customHeight="1" x14ac:dyDescent="0.35"/>
    <row r="543" ht="18" customHeight="1" x14ac:dyDescent="0.35"/>
    <row r="544" ht="18" customHeight="1" x14ac:dyDescent="0.35"/>
    <row r="545" ht="18" customHeight="1" x14ac:dyDescent="0.35"/>
    <row r="546" ht="18" customHeight="1" x14ac:dyDescent="0.35"/>
    <row r="547" ht="18" customHeight="1" x14ac:dyDescent="0.35"/>
    <row r="548" ht="18" customHeight="1" x14ac:dyDescent="0.35"/>
    <row r="549" ht="18" customHeight="1" x14ac:dyDescent="0.35"/>
    <row r="550" ht="18" customHeight="1" x14ac:dyDescent="0.35"/>
    <row r="551" ht="18" customHeight="1" x14ac:dyDescent="0.35"/>
    <row r="552" ht="18" customHeight="1" x14ac:dyDescent="0.35"/>
    <row r="553" ht="18" customHeight="1" x14ac:dyDescent="0.35"/>
    <row r="554" ht="18" customHeight="1" x14ac:dyDescent="0.35"/>
    <row r="555" ht="18" customHeight="1" x14ac:dyDescent="0.35"/>
    <row r="556" ht="18" customHeight="1" x14ac:dyDescent="0.35"/>
    <row r="557" ht="18" customHeight="1" x14ac:dyDescent="0.35"/>
    <row r="558" ht="18" customHeight="1" x14ac:dyDescent="0.35"/>
    <row r="559" ht="18" customHeight="1" x14ac:dyDescent="0.35"/>
    <row r="560" ht="18" customHeight="1" x14ac:dyDescent="0.35"/>
    <row r="561" ht="18" customHeight="1" x14ac:dyDescent="0.35"/>
    <row r="562" ht="18" customHeight="1" x14ac:dyDescent="0.35"/>
    <row r="563" ht="18" customHeight="1" x14ac:dyDescent="0.35"/>
    <row r="564" ht="18" customHeight="1" x14ac:dyDescent="0.35"/>
    <row r="565" ht="18" customHeight="1" x14ac:dyDescent="0.35"/>
    <row r="566" ht="18" customHeight="1" x14ac:dyDescent="0.35"/>
    <row r="567" ht="18" customHeight="1" x14ac:dyDescent="0.35"/>
    <row r="568" ht="18" customHeight="1" x14ac:dyDescent="0.35"/>
    <row r="569" ht="18" customHeight="1" x14ac:dyDescent="0.35"/>
    <row r="570" ht="18" customHeight="1" x14ac:dyDescent="0.35"/>
    <row r="571" ht="18" customHeight="1" x14ac:dyDescent="0.35"/>
    <row r="572" ht="18" customHeight="1" x14ac:dyDescent="0.35"/>
    <row r="573" ht="18" customHeight="1" x14ac:dyDescent="0.35"/>
    <row r="574" ht="18" customHeight="1" x14ac:dyDescent="0.35"/>
    <row r="575" ht="18" customHeight="1" x14ac:dyDescent="0.35"/>
    <row r="576" ht="18" customHeight="1" x14ac:dyDescent="0.35"/>
    <row r="577" ht="18" customHeight="1" x14ac:dyDescent="0.35"/>
    <row r="578" ht="18" customHeight="1" x14ac:dyDescent="0.35"/>
    <row r="579" ht="18" customHeight="1" x14ac:dyDescent="0.35"/>
    <row r="580" ht="18" customHeight="1" x14ac:dyDescent="0.35"/>
    <row r="581" ht="18" customHeight="1" x14ac:dyDescent="0.35"/>
    <row r="582" ht="18" customHeight="1" x14ac:dyDescent="0.35"/>
    <row r="583" ht="18" customHeight="1" x14ac:dyDescent="0.35"/>
    <row r="584" ht="18" customHeight="1" x14ac:dyDescent="0.35"/>
    <row r="585" ht="18" customHeight="1" x14ac:dyDescent="0.35"/>
    <row r="586" ht="18" customHeight="1" x14ac:dyDescent="0.35"/>
    <row r="587" ht="18" customHeight="1" x14ac:dyDescent="0.35"/>
    <row r="588" ht="18" customHeight="1" x14ac:dyDescent="0.35"/>
    <row r="589" ht="18" customHeight="1" x14ac:dyDescent="0.35"/>
    <row r="590" ht="18" customHeight="1" x14ac:dyDescent="0.35"/>
    <row r="591" ht="18" customHeight="1" x14ac:dyDescent="0.35"/>
    <row r="592" ht="18" customHeight="1" x14ac:dyDescent="0.35"/>
    <row r="593" ht="18" customHeight="1" x14ac:dyDescent="0.35"/>
    <row r="594" ht="18" customHeight="1" x14ac:dyDescent="0.35"/>
    <row r="595" ht="18" customHeight="1" x14ac:dyDescent="0.35"/>
    <row r="596" ht="18" customHeight="1" x14ac:dyDescent="0.35"/>
    <row r="597" ht="18" customHeight="1" x14ac:dyDescent="0.35"/>
    <row r="598" ht="18" customHeight="1" x14ac:dyDescent="0.35"/>
    <row r="599" ht="18" customHeight="1" x14ac:dyDescent="0.35"/>
    <row r="600" ht="18" customHeight="1" x14ac:dyDescent="0.35"/>
    <row r="601" ht="18" customHeight="1" x14ac:dyDescent="0.35"/>
    <row r="602" ht="18" customHeight="1" x14ac:dyDescent="0.35"/>
    <row r="603" ht="18" customHeight="1" x14ac:dyDescent="0.35"/>
    <row r="604" ht="18" customHeight="1" x14ac:dyDescent="0.35"/>
    <row r="605" ht="18" customHeight="1" x14ac:dyDescent="0.35"/>
    <row r="606" ht="18" customHeight="1" x14ac:dyDescent="0.35"/>
    <row r="607" ht="18" customHeight="1" x14ac:dyDescent="0.35"/>
    <row r="608" ht="18" customHeight="1" x14ac:dyDescent="0.35"/>
    <row r="609" ht="18" customHeight="1" x14ac:dyDescent="0.35"/>
    <row r="610" ht="18" customHeight="1" x14ac:dyDescent="0.35"/>
    <row r="611" ht="18" customHeight="1" x14ac:dyDescent="0.35"/>
    <row r="612" ht="18" customHeight="1" x14ac:dyDescent="0.35"/>
    <row r="613" ht="18" customHeight="1" x14ac:dyDescent="0.35"/>
    <row r="614" ht="18" customHeight="1" x14ac:dyDescent="0.35"/>
    <row r="615" ht="18" customHeight="1" x14ac:dyDescent="0.35"/>
    <row r="616" ht="18" customHeight="1" x14ac:dyDescent="0.35"/>
    <row r="617" ht="18" customHeight="1" x14ac:dyDescent="0.35"/>
    <row r="618" ht="18" customHeight="1" x14ac:dyDescent="0.35"/>
    <row r="619" ht="18" customHeight="1" x14ac:dyDescent="0.35"/>
    <row r="620" ht="18" customHeight="1" x14ac:dyDescent="0.35"/>
    <row r="621" ht="18" customHeight="1" x14ac:dyDescent="0.35"/>
    <row r="622" ht="18" customHeight="1" x14ac:dyDescent="0.35"/>
    <row r="623" ht="18" customHeight="1" x14ac:dyDescent="0.35"/>
    <row r="624" ht="18" customHeight="1" x14ac:dyDescent="0.35"/>
    <row r="625" ht="18" customHeight="1" x14ac:dyDescent="0.35"/>
    <row r="626" ht="18" customHeight="1" x14ac:dyDescent="0.35"/>
    <row r="627" ht="18" customHeight="1" x14ac:dyDescent="0.35"/>
    <row r="628" ht="18" customHeight="1" x14ac:dyDescent="0.35"/>
    <row r="629" ht="18" customHeight="1" x14ac:dyDescent="0.35"/>
    <row r="630" ht="18" customHeight="1" x14ac:dyDescent="0.35"/>
    <row r="631" ht="18" customHeight="1" x14ac:dyDescent="0.35"/>
    <row r="632" ht="18" customHeight="1" x14ac:dyDescent="0.35"/>
    <row r="633" ht="18" customHeight="1" x14ac:dyDescent="0.35"/>
    <row r="634" ht="18" customHeight="1" x14ac:dyDescent="0.35"/>
    <row r="635" ht="18" customHeight="1" x14ac:dyDescent="0.35"/>
    <row r="636" ht="18" customHeight="1" x14ac:dyDescent="0.35"/>
    <row r="637" ht="18" customHeight="1" x14ac:dyDescent="0.35"/>
    <row r="638" ht="18" customHeight="1" x14ac:dyDescent="0.35"/>
    <row r="639" ht="18" customHeight="1" x14ac:dyDescent="0.35"/>
    <row r="640" ht="18" customHeight="1" x14ac:dyDescent="0.35"/>
    <row r="641" ht="18" customHeight="1" x14ac:dyDescent="0.35"/>
    <row r="642" ht="18" customHeight="1" x14ac:dyDescent="0.35"/>
    <row r="643" ht="18" customHeight="1" x14ac:dyDescent="0.35"/>
    <row r="644" ht="18" customHeight="1" x14ac:dyDescent="0.35"/>
    <row r="645" ht="18" customHeight="1" x14ac:dyDescent="0.35"/>
    <row r="646" ht="18" customHeight="1" x14ac:dyDescent="0.35"/>
    <row r="647" ht="18" customHeight="1" x14ac:dyDescent="0.35"/>
    <row r="648" ht="18" customHeight="1" x14ac:dyDescent="0.35"/>
    <row r="649" ht="18" customHeight="1" x14ac:dyDescent="0.35"/>
    <row r="650" ht="18" customHeight="1" x14ac:dyDescent="0.35"/>
    <row r="651" ht="18" customHeight="1" x14ac:dyDescent="0.35"/>
    <row r="652" ht="18" customHeight="1" x14ac:dyDescent="0.35"/>
    <row r="653" ht="18" customHeight="1" x14ac:dyDescent="0.35"/>
    <row r="654" ht="18" customHeight="1" x14ac:dyDescent="0.35"/>
    <row r="655" ht="18" customHeight="1" x14ac:dyDescent="0.35"/>
    <row r="656" ht="18" customHeight="1" x14ac:dyDescent="0.35"/>
    <row r="657" ht="18" customHeight="1" x14ac:dyDescent="0.35"/>
    <row r="658" ht="18" customHeight="1" x14ac:dyDescent="0.35"/>
    <row r="659" ht="18" customHeight="1" x14ac:dyDescent="0.35"/>
    <row r="660" ht="18" customHeight="1" x14ac:dyDescent="0.35"/>
    <row r="661" ht="18" customHeight="1" x14ac:dyDescent="0.35"/>
    <row r="662" ht="18" customHeight="1" x14ac:dyDescent="0.35"/>
    <row r="663" ht="18" customHeight="1" x14ac:dyDescent="0.35"/>
    <row r="664" ht="18" customHeight="1" x14ac:dyDescent="0.35"/>
    <row r="665" ht="18" customHeight="1" x14ac:dyDescent="0.35"/>
    <row r="666" ht="18" customHeight="1" x14ac:dyDescent="0.35"/>
    <row r="667" ht="18" customHeight="1" x14ac:dyDescent="0.35"/>
    <row r="668" ht="18" customHeight="1" x14ac:dyDescent="0.35"/>
    <row r="669" ht="18" customHeight="1" x14ac:dyDescent="0.35"/>
    <row r="670" ht="18" customHeight="1" x14ac:dyDescent="0.35"/>
    <row r="671" ht="18" customHeight="1" x14ac:dyDescent="0.35"/>
    <row r="672" ht="18" customHeight="1" x14ac:dyDescent="0.35"/>
    <row r="673" ht="18" customHeight="1" x14ac:dyDescent="0.35"/>
    <row r="674" ht="18" customHeight="1" x14ac:dyDescent="0.35"/>
    <row r="675" ht="18" customHeight="1" x14ac:dyDescent="0.35"/>
    <row r="676" ht="18" customHeight="1" x14ac:dyDescent="0.35"/>
    <row r="677" ht="18" customHeight="1" x14ac:dyDescent="0.35"/>
    <row r="678" ht="18" customHeight="1" x14ac:dyDescent="0.35"/>
    <row r="679" ht="18" customHeight="1" x14ac:dyDescent="0.35"/>
    <row r="680" ht="18" customHeight="1" x14ac:dyDescent="0.35"/>
    <row r="681" ht="18" customHeight="1" x14ac:dyDescent="0.35"/>
    <row r="682" ht="18" customHeight="1" x14ac:dyDescent="0.35"/>
    <row r="683" ht="18" customHeight="1" x14ac:dyDescent="0.35"/>
    <row r="684" ht="18" customHeight="1" x14ac:dyDescent="0.35"/>
    <row r="685" ht="18" customHeight="1" x14ac:dyDescent="0.35"/>
    <row r="686" ht="18" customHeight="1" x14ac:dyDescent="0.35"/>
    <row r="687" ht="18" customHeight="1" x14ac:dyDescent="0.35"/>
    <row r="688" ht="18" customHeight="1" x14ac:dyDescent="0.35"/>
    <row r="689" ht="18" customHeight="1" x14ac:dyDescent="0.35"/>
    <row r="690" ht="18" customHeight="1" x14ac:dyDescent="0.35"/>
    <row r="691" ht="18" customHeight="1" x14ac:dyDescent="0.35"/>
    <row r="692" ht="18" customHeight="1" x14ac:dyDescent="0.35"/>
    <row r="693" ht="18" customHeight="1" x14ac:dyDescent="0.35"/>
    <row r="694" ht="18" customHeight="1" x14ac:dyDescent="0.35"/>
    <row r="695" ht="18" customHeight="1" x14ac:dyDescent="0.35"/>
    <row r="696" ht="18" customHeight="1" x14ac:dyDescent="0.35"/>
    <row r="697" ht="18" customHeight="1" x14ac:dyDescent="0.35"/>
    <row r="698" ht="18" customHeight="1" x14ac:dyDescent="0.35"/>
    <row r="699" ht="18" customHeight="1" x14ac:dyDescent="0.35"/>
    <row r="700" ht="18" customHeight="1" x14ac:dyDescent="0.35"/>
    <row r="701" ht="18" customHeight="1" x14ac:dyDescent="0.35"/>
    <row r="702" ht="18" customHeight="1" x14ac:dyDescent="0.35"/>
    <row r="703" ht="18" customHeight="1" x14ac:dyDescent="0.35"/>
    <row r="704" ht="18" customHeight="1" x14ac:dyDescent="0.35"/>
    <row r="705" ht="18" customHeight="1" x14ac:dyDescent="0.35"/>
    <row r="706" ht="18" customHeight="1" x14ac:dyDescent="0.35"/>
    <row r="707" ht="18" customHeight="1" x14ac:dyDescent="0.35"/>
    <row r="708" ht="18" customHeight="1" x14ac:dyDescent="0.35"/>
    <row r="709" ht="18" customHeight="1" x14ac:dyDescent="0.35"/>
    <row r="710" ht="18" customHeight="1" x14ac:dyDescent="0.35"/>
    <row r="711" ht="18" customHeight="1" x14ac:dyDescent="0.35"/>
    <row r="712" ht="18" customHeight="1" x14ac:dyDescent="0.35"/>
    <row r="713" ht="18" customHeight="1" x14ac:dyDescent="0.35"/>
    <row r="714" ht="18" customHeight="1" x14ac:dyDescent="0.35"/>
    <row r="715" ht="18" customHeight="1" x14ac:dyDescent="0.35"/>
    <row r="716" ht="18" customHeight="1" x14ac:dyDescent="0.35"/>
    <row r="717" ht="18" customHeight="1" x14ac:dyDescent="0.35"/>
    <row r="718" ht="18" customHeight="1" x14ac:dyDescent="0.35"/>
    <row r="719" ht="18" customHeight="1" x14ac:dyDescent="0.35"/>
    <row r="720" ht="18" customHeight="1" x14ac:dyDescent="0.35"/>
    <row r="721" ht="18" customHeight="1" x14ac:dyDescent="0.35"/>
    <row r="722" ht="18" customHeight="1" x14ac:dyDescent="0.35"/>
    <row r="723" ht="18" customHeight="1" x14ac:dyDescent="0.35"/>
    <row r="724" ht="18" customHeight="1" x14ac:dyDescent="0.35"/>
    <row r="725" ht="18" customHeight="1" x14ac:dyDescent="0.35"/>
    <row r="726" ht="18" customHeight="1" x14ac:dyDescent="0.35"/>
    <row r="727" ht="18" customHeight="1" x14ac:dyDescent="0.35"/>
    <row r="728" ht="18" customHeight="1" x14ac:dyDescent="0.35"/>
    <row r="729" ht="18" customHeight="1" x14ac:dyDescent="0.35"/>
    <row r="730" ht="18" customHeight="1" x14ac:dyDescent="0.35"/>
    <row r="731" ht="18" customHeight="1" x14ac:dyDescent="0.35"/>
    <row r="732" ht="18" customHeight="1" x14ac:dyDescent="0.35"/>
    <row r="733" ht="18" customHeight="1" x14ac:dyDescent="0.35"/>
    <row r="734" ht="18" customHeight="1" x14ac:dyDescent="0.35"/>
    <row r="735" ht="18" customHeight="1" x14ac:dyDescent="0.35"/>
    <row r="736" ht="18" customHeight="1" x14ac:dyDescent="0.35"/>
    <row r="737" ht="18" customHeight="1" x14ac:dyDescent="0.35"/>
    <row r="738" ht="18" customHeight="1" x14ac:dyDescent="0.35"/>
    <row r="739" ht="18" customHeight="1" x14ac:dyDescent="0.35"/>
    <row r="740" ht="18" customHeight="1" x14ac:dyDescent="0.35"/>
    <row r="741" ht="18" customHeight="1" x14ac:dyDescent="0.35"/>
    <row r="742" ht="18" customHeight="1" x14ac:dyDescent="0.35"/>
    <row r="743" ht="18" customHeight="1" x14ac:dyDescent="0.35"/>
    <row r="744" ht="18" customHeight="1" x14ac:dyDescent="0.35"/>
    <row r="745" ht="18" customHeight="1" x14ac:dyDescent="0.35"/>
    <row r="746" ht="18" customHeight="1" x14ac:dyDescent="0.35"/>
    <row r="747" ht="18" customHeight="1" x14ac:dyDescent="0.35"/>
    <row r="748" ht="18" customHeight="1" x14ac:dyDescent="0.35"/>
    <row r="749" ht="18" customHeight="1" x14ac:dyDescent="0.35"/>
    <row r="750" ht="18" customHeight="1" x14ac:dyDescent="0.35"/>
    <row r="751" ht="18" customHeight="1" x14ac:dyDescent="0.35"/>
    <row r="752" ht="18" customHeight="1" x14ac:dyDescent="0.35"/>
    <row r="753" ht="18" customHeight="1" x14ac:dyDescent="0.35"/>
    <row r="754" ht="18" customHeight="1" x14ac:dyDescent="0.35"/>
    <row r="755" ht="18" customHeight="1" x14ac:dyDescent="0.35"/>
    <row r="756" ht="18" customHeight="1" x14ac:dyDescent="0.35"/>
    <row r="757" ht="18" customHeight="1" x14ac:dyDescent="0.35"/>
    <row r="758" ht="18" customHeight="1" x14ac:dyDescent="0.35"/>
    <row r="759" ht="18" customHeight="1" x14ac:dyDescent="0.35"/>
    <row r="760" ht="18" customHeight="1" x14ac:dyDescent="0.35"/>
    <row r="761" ht="18" customHeight="1" x14ac:dyDescent="0.35"/>
    <row r="762" ht="18" customHeight="1" x14ac:dyDescent="0.35"/>
    <row r="763" ht="18" customHeight="1" x14ac:dyDescent="0.35"/>
    <row r="764" ht="18" customHeight="1" x14ac:dyDescent="0.35"/>
    <row r="765" ht="18" customHeight="1" x14ac:dyDescent="0.35"/>
    <row r="766" ht="18" customHeight="1" x14ac:dyDescent="0.35"/>
    <row r="767" ht="18" customHeight="1" x14ac:dyDescent="0.35"/>
    <row r="768" ht="18" customHeight="1" x14ac:dyDescent="0.35"/>
    <row r="769" ht="18" customHeight="1" x14ac:dyDescent="0.35"/>
    <row r="770" ht="18" customHeight="1" x14ac:dyDescent="0.35"/>
    <row r="771" ht="18" customHeight="1" x14ac:dyDescent="0.35"/>
    <row r="772" ht="18" customHeight="1" x14ac:dyDescent="0.35"/>
    <row r="773" ht="18" customHeight="1" x14ac:dyDescent="0.35"/>
    <row r="774" ht="18" customHeight="1" x14ac:dyDescent="0.35"/>
    <row r="775" ht="18" customHeight="1" x14ac:dyDescent="0.35"/>
    <row r="776" ht="18" customHeight="1" x14ac:dyDescent="0.35"/>
    <row r="777" ht="18" customHeight="1" x14ac:dyDescent="0.35"/>
    <row r="778" ht="18" customHeight="1" x14ac:dyDescent="0.35"/>
    <row r="779" ht="18" customHeight="1" x14ac:dyDescent="0.35"/>
    <row r="780" ht="18" customHeight="1" x14ac:dyDescent="0.35"/>
    <row r="781" ht="18" customHeight="1" x14ac:dyDescent="0.35"/>
    <row r="782" ht="18" customHeight="1" x14ac:dyDescent="0.35"/>
    <row r="783" ht="18" customHeight="1" x14ac:dyDescent="0.35"/>
    <row r="784" ht="18" customHeight="1" x14ac:dyDescent="0.35"/>
    <row r="785" ht="18" customHeight="1" x14ac:dyDescent="0.35"/>
    <row r="786" ht="18" customHeight="1" x14ac:dyDescent="0.35"/>
    <row r="787" ht="18" customHeight="1" x14ac:dyDescent="0.35"/>
    <row r="788" ht="18" customHeight="1" x14ac:dyDescent="0.35"/>
    <row r="789" ht="18" customHeight="1" x14ac:dyDescent="0.35"/>
    <row r="790" ht="18" customHeight="1" x14ac:dyDescent="0.35"/>
    <row r="791" ht="18" customHeight="1" x14ac:dyDescent="0.35"/>
    <row r="792" ht="18" customHeight="1" x14ac:dyDescent="0.35"/>
    <row r="793" ht="18" customHeight="1" x14ac:dyDescent="0.35"/>
    <row r="794" ht="18" customHeight="1" x14ac:dyDescent="0.35"/>
    <row r="795" ht="18" customHeight="1" x14ac:dyDescent="0.35"/>
    <row r="796" ht="18" customHeight="1" x14ac:dyDescent="0.35"/>
    <row r="797" ht="18" customHeight="1" x14ac:dyDescent="0.35"/>
    <row r="798" ht="18" customHeight="1" x14ac:dyDescent="0.35"/>
    <row r="799" ht="18" customHeight="1" x14ac:dyDescent="0.35"/>
    <row r="800" ht="18" customHeight="1" x14ac:dyDescent="0.35"/>
    <row r="801" ht="18" customHeight="1" x14ac:dyDescent="0.35"/>
    <row r="802" ht="18" customHeight="1" x14ac:dyDescent="0.35"/>
    <row r="803" ht="18" customHeight="1" x14ac:dyDescent="0.35"/>
    <row r="804" ht="18" customHeight="1" x14ac:dyDescent="0.35"/>
    <row r="805" ht="18" customHeight="1" x14ac:dyDescent="0.35"/>
    <row r="806" ht="18" customHeight="1" x14ac:dyDescent="0.35"/>
    <row r="807" ht="18" customHeight="1" x14ac:dyDescent="0.35"/>
    <row r="808" ht="18" customHeight="1" x14ac:dyDescent="0.35"/>
    <row r="809" ht="18" customHeight="1" x14ac:dyDescent="0.35"/>
    <row r="810" ht="18" customHeight="1" x14ac:dyDescent="0.35"/>
    <row r="811" ht="18" customHeight="1" x14ac:dyDescent="0.35"/>
    <row r="812" ht="18" customHeight="1" x14ac:dyDescent="0.35"/>
    <row r="813" ht="18" customHeight="1" x14ac:dyDescent="0.35"/>
    <row r="814" ht="18" customHeight="1" x14ac:dyDescent="0.35"/>
    <row r="815" ht="18" customHeight="1" x14ac:dyDescent="0.35"/>
    <row r="816" ht="18" customHeight="1" x14ac:dyDescent="0.35"/>
    <row r="817" ht="18" customHeight="1" x14ac:dyDescent="0.35"/>
    <row r="818" ht="18" customHeight="1" x14ac:dyDescent="0.35"/>
    <row r="819" ht="18" customHeight="1" x14ac:dyDescent="0.35"/>
    <row r="820" ht="18" customHeight="1" x14ac:dyDescent="0.35"/>
    <row r="821" ht="18" customHeight="1" x14ac:dyDescent="0.35"/>
    <row r="822" ht="18" customHeight="1" x14ac:dyDescent="0.35"/>
    <row r="823" ht="18" customHeight="1" x14ac:dyDescent="0.35"/>
    <row r="824" ht="18" customHeight="1" x14ac:dyDescent="0.35"/>
    <row r="825" ht="18" customHeight="1" x14ac:dyDescent="0.35"/>
    <row r="826" ht="18" customHeight="1" x14ac:dyDescent="0.35"/>
    <row r="827" ht="18" customHeight="1" x14ac:dyDescent="0.35"/>
    <row r="828" ht="18" customHeight="1" x14ac:dyDescent="0.35"/>
    <row r="829" ht="18" customHeight="1" x14ac:dyDescent="0.35"/>
    <row r="830" ht="18" customHeight="1" x14ac:dyDescent="0.35"/>
    <row r="831" ht="18" customHeight="1" x14ac:dyDescent="0.35"/>
    <row r="832" ht="18" customHeight="1" x14ac:dyDescent="0.35"/>
    <row r="833" ht="18" customHeight="1" x14ac:dyDescent="0.35"/>
    <row r="834" ht="18" customHeight="1" x14ac:dyDescent="0.35"/>
    <row r="835" ht="18" customHeight="1" x14ac:dyDescent="0.35"/>
    <row r="836" ht="18" customHeight="1" x14ac:dyDescent="0.35"/>
    <row r="837" ht="18" customHeight="1" x14ac:dyDescent="0.35"/>
    <row r="838" ht="18" customHeight="1" x14ac:dyDescent="0.35"/>
    <row r="839" ht="18" customHeight="1" x14ac:dyDescent="0.35"/>
    <row r="840" ht="18" customHeight="1" x14ac:dyDescent="0.35"/>
    <row r="841" ht="18" customHeight="1" x14ac:dyDescent="0.35"/>
    <row r="842" ht="18" customHeight="1" x14ac:dyDescent="0.35"/>
    <row r="843" ht="18" customHeight="1" x14ac:dyDescent="0.35"/>
    <row r="844" ht="18" customHeight="1" x14ac:dyDescent="0.35"/>
    <row r="845" ht="18" customHeight="1" x14ac:dyDescent="0.35"/>
    <row r="846" ht="18" customHeight="1" x14ac:dyDescent="0.35"/>
    <row r="847" ht="18" customHeight="1" x14ac:dyDescent="0.35"/>
    <row r="848" ht="18" customHeight="1" x14ac:dyDescent="0.35"/>
    <row r="849" ht="18" customHeight="1" x14ac:dyDescent="0.35"/>
    <row r="850" ht="18" customHeight="1" x14ac:dyDescent="0.35"/>
    <row r="851" ht="18" customHeight="1" x14ac:dyDescent="0.35"/>
    <row r="852" ht="18" customHeight="1" x14ac:dyDescent="0.35"/>
    <row r="853" ht="18" customHeight="1" x14ac:dyDescent="0.35"/>
    <row r="854" ht="18" customHeight="1" x14ac:dyDescent="0.35"/>
    <row r="855" ht="18" customHeight="1" x14ac:dyDescent="0.35"/>
    <row r="856" ht="18" customHeight="1" x14ac:dyDescent="0.35"/>
    <row r="857" ht="18" customHeight="1" x14ac:dyDescent="0.35"/>
    <row r="858" ht="18" customHeight="1" x14ac:dyDescent="0.35"/>
    <row r="859" ht="18" customHeight="1" x14ac:dyDescent="0.35"/>
    <row r="860" ht="18" customHeight="1" x14ac:dyDescent="0.35"/>
    <row r="861" ht="18" customHeight="1" x14ac:dyDescent="0.35"/>
    <row r="862" ht="18" customHeight="1" x14ac:dyDescent="0.35"/>
    <row r="863" ht="18" customHeight="1" x14ac:dyDescent="0.35"/>
    <row r="864" ht="18" customHeight="1" x14ac:dyDescent="0.35"/>
    <row r="865" ht="18" customHeight="1" x14ac:dyDescent="0.35"/>
    <row r="866" ht="18" customHeight="1" x14ac:dyDescent="0.35"/>
    <row r="867" ht="18" customHeight="1" x14ac:dyDescent="0.35"/>
    <row r="868" ht="18" customHeight="1" x14ac:dyDescent="0.35"/>
    <row r="869" ht="18" customHeight="1" x14ac:dyDescent="0.35"/>
    <row r="870" ht="18" customHeight="1" x14ac:dyDescent="0.35"/>
    <row r="871" ht="18" customHeight="1" x14ac:dyDescent="0.35"/>
    <row r="872" ht="18" customHeight="1" x14ac:dyDescent="0.35"/>
    <row r="873" ht="18" customHeight="1" x14ac:dyDescent="0.35"/>
    <row r="874" ht="18" customHeight="1" x14ac:dyDescent="0.35"/>
    <row r="875" ht="18" customHeight="1" x14ac:dyDescent="0.35"/>
    <row r="876" ht="18" customHeight="1" x14ac:dyDescent="0.35"/>
    <row r="877" ht="18" customHeight="1" x14ac:dyDescent="0.35"/>
    <row r="878" ht="18" customHeight="1" x14ac:dyDescent="0.35"/>
    <row r="879" ht="18" customHeight="1" x14ac:dyDescent="0.35"/>
    <row r="880" ht="18" customHeight="1" x14ac:dyDescent="0.35"/>
    <row r="881" ht="18" customHeight="1" x14ac:dyDescent="0.35"/>
    <row r="882" ht="18" customHeight="1" x14ac:dyDescent="0.35"/>
    <row r="883" ht="18" customHeight="1" x14ac:dyDescent="0.35"/>
    <row r="884" ht="18" customHeight="1" x14ac:dyDescent="0.35"/>
    <row r="885" ht="18" customHeight="1" x14ac:dyDescent="0.35"/>
    <row r="886" ht="18" customHeight="1" x14ac:dyDescent="0.35"/>
    <row r="887" ht="18" customHeight="1" x14ac:dyDescent="0.35"/>
    <row r="888" ht="18" customHeight="1" x14ac:dyDescent="0.35"/>
    <row r="889" ht="18" customHeight="1" x14ac:dyDescent="0.35"/>
    <row r="890" ht="18" customHeight="1" x14ac:dyDescent="0.35"/>
    <row r="891" ht="18" customHeight="1" x14ac:dyDescent="0.35"/>
    <row r="892" ht="18" customHeight="1" x14ac:dyDescent="0.35"/>
    <row r="893" ht="18" customHeight="1" x14ac:dyDescent="0.35"/>
    <row r="894" ht="18" customHeight="1" x14ac:dyDescent="0.35"/>
    <row r="895" ht="18" customHeight="1" x14ac:dyDescent="0.35"/>
    <row r="896" ht="18" customHeight="1" x14ac:dyDescent="0.35"/>
    <row r="897" ht="18" customHeight="1" x14ac:dyDescent="0.35"/>
    <row r="898" ht="18" customHeight="1" x14ac:dyDescent="0.35"/>
    <row r="899" ht="18" customHeight="1" x14ac:dyDescent="0.35"/>
    <row r="900" ht="18" customHeight="1" x14ac:dyDescent="0.35"/>
    <row r="901" ht="18" customHeight="1" x14ac:dyDescent="0.35"/>
    <row r="902" ht="18" customHeight="1" x14ac:dyDescent="0.35"/>
    <row r="903" ht="18" customHeight="1" x14ac:dyDescent="0.35"/>
    <row r="904" ht="18" customHeight="1" x14ac:dyDescent="0.35"/>
    <row r="905" ht="18" customHeight="1" x14ac:dyDescent="0.35"/>
    <row r="906" ht="18" customHeight="1" x14ac:dyDescent="0.35"/>
    <row r="907" ht="18" customHeight="1" x14ac:dyDescent="0.35"/>
    <row r="908" ht="18" customHeight="1" x14ac:dyDescent="0.35"/>
    <row r="909" ht="18" customHeight="1" x14ac:dyDescent="0.35"/>
    <row r="910" ht="18" customHeight="1" x14ac:dyDescent="0.35"/>
    <row r="911" ht="18" customHeight="1" x14ac:dyDescent="0.35"/>
    <row r="912" ht="18" customHeight="1" x14ac:dyDescent="0.35"/>
    <row r="913" ht="18" customHeight="1" x14ac:dyDescent="0.35"/>
    <row r="914" ht="18" customHeight="1" x14ac:dyDescent="0.35"/>
    <row r="915" ht="18" customHeight="1" x14ac:dyDescent="0.35"/>
    <row r="916" ht="18" customHeight="1" x14ac:dyDescent="0.35"/>
    <row r="917" ht="18" customHeight="1" x14ac:dyDescent="0.35"/>
    <row r="918" ht="18" customHeight="1" x14ac:dyDescent="0.35"/>
    <row r="919" ht="18" customHeight="1" x14ac:dyDescent="0.35"/>
    <row r="920" ht="18" customHeight="1" x14ac:dyDescent="0.35"/>
    <row r="921" ht="18" customHeight="1" x14ac:dyDescent="0.35"/>
    <row r="922" ht="18" customHeight="1" x14ac:dyDescent="0.35"/>
    <row r="923" ht="18" customHeight="1" x14ac:dyDescent="0.35"/>
    <row r="924" ht="18" customHeight="1" x14ac:dyDescent="0.35"/>
    <row r="925" ht="18" customHeight="1" x14ac:dyDescent="0.35"/>
    <row r="926" ht="18" customHeight="1" x14ac:dyDescent="0.35"/>
    <row r="927" ht="18" customHeight="1" x14ac:dyDescent="0.35"/>
    <row r="928" ht="18" customHeight="1" x14ac:dyDescent="0.35"/>
    <row r="929" ht="18" customHeight="1" x14ac:dyDescent="0.35"/>
    <row r="930" ht="18" customHeight="1" x14ac:dyDescent="0.35"/>
    <row r="931" ht="18" customHeight="1" x14ac:dyDescent="0.35"/>
    <row r="932" ht="18" customHeight="1" x14ac:dyDescent="0.35"/>
    <row r="933" ht="18" customHeight="1" x14ac:dyDescent="0.35"/>
    <row r="934" ht="18" customHeight="1" x14ac:dyDescent="0.35"/>
    <row r="935" ht="18" customHeight="1" x14ac:dyDescent="0.35"/>
    <row r="936" ht="18" customHeight="1" x14ac:dyDescent="0.35"/>
    <row r="937" ht="18" customHeight="1" x14ac:dyDescent="0.35"/>
    <row r="938" ht="18" customHeight="1" x14ac:dyDescent="0.35"/>
    <row r="939" ht="18" customHeight="1" x14ac:dyDescent="0.35"/>
    <row r="940" ht="18" customHeight="1" x14ac:dyDescent="0.35"/>
    <row r="941" ht="18" customHeight="1" x14ac:dyDescent="0.35"/>
    <row r="942" ht="18" customHeight="1" x14ac:dyDescent="0.35"/>
    <row r="943" ht="18" customHeight="1" x14ac:dyDescent="0.35"/>
    <row r="944" ht="18" customHeight="1" x14ac:dyDescent="0.35"/>
    <row r="945" ht="18" customHeight="1" x14ac:dyDescent="0.35"/>
    <row r="946" ht="18" customHeight="1" x14ac:dyDescent="0.35"/>
    <row r="947" ht="18" customHeight="1" x14ac:dyDescent="0.35"/>
    <row r="948" ht="18" customHeight="1" x14ac:dyDescent="0.35"/>
    <row r="949" ht="18" customHeight="1" x14ac:dyDescent="0.35"/>
    <row r="950" ht="18" customHeight="1" x14ac:dyDescent="0.35"/>
    <row r="951" ht="18" customHeight="1" x14ac:dyDescent="0.35"/>
    <row r="952" ht="18" customHeight="1" x14ac:dyDescent="0.35"/>
    <row r="953" ht="18" customHeight="1" x14ac:dyDescent="0.35"/>
    <row r="954" ht="18" customHeight="1" x14ac:dyDescent="0.35"/>
    <row r="955" ht="18" customHeight="1" x14ac:dyDescent="0.35"/>
    <row r="956" ht="18" customHeight="1" x14ac:dyDescent="0.35"/>
    <row r="957" ht="18" customHeight="1" x14ac:dyDescent="0.35"/>
    <row r="958" ht="18" customHeight="1" x14ac:dyDescent="0.35"/>
    <row r="959" ht="18" customHeight="1" x14ac:dyDescent="0.35"/>
    <row r="960" ht="18" customHeight="1" x14ac:dyDescent="0.35"/>
    <row r="961" ht="18" customHeight="1" x14ac:dyDescent="0.35"/>
    <row r="962" ht="18" customHeight="1" x14ac:dyDescent="0.35"/>
    <row r="963" ht="18" customHeight="1" x14ac:dyDescent="0.35"/>
    <row r="964" ht="18" customHeight="1" x14ac:dyDescent="0.35"/>
    <row r="965" ht="18" customHeight="1" x14ac:dyDescent="0.35"/>
    <row r="966" ht="18" customHeight="1" x14ac:dyDescent="0.35"/>
    <row r="967" ht="18" customHeight="1" x14ac:dyDescent="0.35"/>
    <row r="968" ht="18" customHeight="1" x14ac:dyDescent="0.35"/>
    <row r="969" ht="18" customHeight="1" x14ac:dyDescent="0.35"/>
    <row r="970" ht="18" customHeight="1" x14ac:dyDescent="0.35"/>
    <row r="971" ht="18" customHeight="1" x14ac:dyDescent="0.35"/>
    <row r="972" ht="18" customHeight="1" x14ac:dyDescent="0.35"/>
    <row r="973" ht="18" customHeight="1" x14ac:dyDescent="0.35"/>
    <row r="974" ht="18" customHeight="1" x14ac:dyDescent="0.35"/>
    <row r="975" ht="18" customHeight="1" x14ac:dyDescent="0.35"/>
    <row r="976" ht="18" customHeight="1" x14ac:dyDescent="0.35"/>
    <row r="977" ht="18" customHeight="1" x14ac:dyDescent="0.35"/>
    <row r="978" ht="18" customHeight="1" x14ac:dyDescent="0.35"/>
    <row r="979" ht="18" customHeight="1" x14ac:dyDescent="0.35"/>
    <row r="980" ht="18" customHeight="1" x14ac:dyDescent="0.35"/>
    <row r="981" ht="18" customHeight="1" x14ac:dyDescent="0.35"/>
    <row r="982" ht="18" customHeight="1" x14ac:dyDescent="0.35"/>
    <row r="983" ht="18" customHeight="1" x14ac:dyDescent="0.35"/>
    <row r="984" ht="18" customHeight="1" x14ac:dyDescent="0.35"/>
    <row r="985" ht="18" customHeight="1" x14ac:dyDescent="0.35"/>
    <row r="986" ht="18" customHeight="1" x14ac:dyDescent="0.35"/>
    <row r="987" ht="18" customHeight="1" x14ac:dyDescent="0.35"/>
    <row r="988" ht="18" customHeight="1" x14ac:dyDescent="0.35"/>
    <row r="989" ht="18" customHeight="1" x14ac:dyDescent="0.35"/>
    <row r="990" ht="18" customHeight="1" x14ac:dyDescent="0.35"/>
    <row r="991" ht="18" customHeight="1" x14ac:dyDescent="0.35"/>
    <row r="992" ht="18" customHeight="1" x14ac:dyDescent="0.35"/>
    <row r="993" ht="18" customHeight="1" x14ac:dyDescent="0.35"/>
    <row r="994" ht="18" customHeight="1" x14ac:dyDescent="0.35"/>
    <row r="995" ht="18" customHeight="1" x14ac:dyDescent="0.35"/>
    <row r="996" ht="18" customHeight="1" x14ac:dyDescent="0.35"/>
    <row r="997" ht="18" customHeight="1" x14ac:dyDescent="0.35"/>
    <row r="998" ht="18" customHeight="1" x14ac:dyDescent="0.35"/>
    <row r="999" ht="18" customHeight="1" x14ac:dyDescent="0.35"/>
    <row r="1000" ht="18" customHeight="1" x14ac:dyDescent="0.3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16" workbookViewId="0"/>
  </sheetViews>
  <sheetFormatPr defaultColWidth="9.1875" defaultRowHeight="15" customHeight="1" x14ac:dyDescent="0.35"/>
  <cols>
    <col min="1" max="1" width="27.375" customWidth="1"/>
    <col min="2" max="2" width="11.0625" customWidth="1"/>
    <col min="3" max="3" width="9.9375" customWidth="1"/>
    <col min="4" max="4" width="18.8125" customWidth="1"/>
    <col min="5" max="5" width="12.0625" customWidth="1"/>
    <col min="6" max="6" width="14.625" customWidth="1"/>
    <col min="7" max="7" width="11.75" customWidth="1"/>
    <col min="8" max="8" width="12" customWidth="1"/>
    <col min="9" max="9" width="11" customWidth="1"/>
    <col min="10" max="10" width="11.75" customWidth="1"/>
    <col min="11" max="11" width="9.4375" customWidth="1"/>
    <col min="12" max="12" width="11.0625" customWidth="1"/>
    <col min="13" max="26" width="8.4375" customWidth="1"/>
  </cols>
  <sheetData>
    <row r="1" spans="1:26" ht="18" customHeight="1" x14ac:dyDescent="0.35">
      <c r="A1" s="1" t="s">
        <v>48</v>
      </c>
    </row>
    <row r="2" spans="1:26" ht="18" customHeight="1" x14ac:dyDescent="0.4">
      <c r="A2" s="29"/>
      <c r="B2" s="29"/>
      <c r="C2" s="29"/>
      <c r="D2" s="29"/>
      <c r="E2" s="29"/>
      <c r="F2" s="46" t="s">
        <v>49</v>
      </c>
      <c r="G2" s="47"/>
    </row>
    <row r="3" spans="1:26" ht="18" customHeight="1" x14ac:dyDescent="0.4">
      <c r="A3" s="29" t="s">
        <v>50</v>
      </c>
      <c r="B3" s="29" t="s">
        <v>19</v>
      </c>
      <c r="C3" s="29" t="s">
        <v>51</v>
      </c>
      <c r="D3" s="29" t="s">
        <v>52</v>
      </c>
      <c r="E3" s="29" t="s">
        <v>45</v>
      </c>
      <c r="F3" s="29" t="s">
        <v>53</v>
      </c>
      <c r="G3" s="30"/>
      <c r="J3" s="12"/>
      <c r="K3" s="12"/>
      <c r="L3" s="12"/>
      <c r="M3" s="12"/>
      <c r="N3" s="12"/>
      <c r="O3" s="12"/>
      <c r="P3" s="12"/>
      <c r="Q3" s="12"/>
      <c r="R3" s="12"/>
      <c r="S3" s="12"/>
      <c r="T3" s="12"/>
      <c r="U3" s="12"/>
      <c r="V3" s="12"/>
      <c r="W3" s="12"/>
      <c r="X3" s="12"/>
      <c r="Y3" s="12"/>
      <c r="Z3" s="12"/>
    </row>
    <row r="4" spans="1:26" ht="18" customHeight="1" x14ac:dyDescent="0.4">
      <c r="A4" s="1" t="s">
        <v>54</v>
      </c>
      <c r="B4" s="12"/>
      <c r="C4" s="25">
        <f>'Pullet Cost'!C34</f>
        <v>970.2</v>
      </c>
      <c r="D4" s="12"/>
      <c r="E4" s="12"/>
      <c r="F4" s="12"/>
      <c r="G4" s="30"/>
      <c r="J4" s="12"/>
      <c r="K4" s="12"/>
      <c r="L4" s="12"/>
      <c r="M4" s="12"/>
      <c r="N4" s="12"/>
      <c r="O4" s="12"/>
      <c r="P4" s="12"/>
      <c r="Q4" s="12"/>
      <c r="R4" s="12"/>
      <c r="S4" s="12"/>
      <c r="T4" s="12"/>
      <c r="U4" s="12"/>
      <c r="V4" s="12"/>
      <c r="W4" s="12"/>
      <c r="X4" s="12"/>
      <c r="Y4" s="12"/>
      <c r="Z4" s="12"/>
    </row>
    <row r="5" spans="1:26" ht="18" customHeight="1" x14ac:dyDescent="0.4">
      <c r="A5" s="1" t="s">
        <v>55</v>
      </c>
      <c r="B5" s="6">
        <v>15</v>
      </c>
      <c r="C5" s="4">
        <v>3</v>
      </c>
      <c r="D5" s="12"/>
      <c r="E5" s="17">
        <f>B5*C5</f>
        <v>45</v>
      </c>
      <c r="F5" s="19">
        <f>E5/C4</f>
        <v>4.6382189239332093E-2</v>
      </c>
    </row>
    <row r="6" spans="1:26" ht="18" customHeight="1" x14ac:dyDescent="0.4">
      <c r="A6" s="1" t="s">
        <v>56</v>
      </c>
      <c r="B6" s="17">
        <f>'Pullet Cost'!E7</f>
        <v>8.2191689960832814</v>
      </c>
      <c r="C6" s="4">
        <v>365</v>
      </c>
      <c r="D6" s="12"/>
      <c r="E6" s="17">
        <f>(B6*C4/C6)</f>
        <v>21.847226739726029</v>
      </c>
      <c r="F6" s="31">
        <f>E6/C4</f>
        <v>2.2518271222145978E-2</v>
      </c>
      <c r="I6" s="32"/>
    </row>
    <row r="7" spans="1:26" ht="18" customHeight="1" x14ac:dyDescent="0.4">
      <c r="A7" s="1" t="s">
        <v>57</v>
      </c>
      <c r="B7" s="6">
        <v>0.25</v>
      </c>
      <c r="C7" s="4">
        <v>0.25</v>
      </c>
      <c r="D7" s="12"/>
      <c r="E7" s="17">
        <f>(B7*C7)*C4</f>
        <v>60.637500000000003</v>
      </c>
      <c r="F7" s="31">
        <f>E7/C4</f>
        <v>6.25E-2</v>
      </c>
      <c r="I7" s="32"/>
    </row>
    <row r="8" spans="1:26" ht="18" customHeight="1" x14ac:dyDescent="0.35">
      <c r="A8" s="1" t="s">
        <v>37</v>
      </c>
      <c r="B8" s="6">
        <v>2000</v>
      </c>
      <c r="C8" s="4">
        <v>2</v>
      </c>
      <c r="D8" s="27">
        <v>10000</v>
      </c>
      <c r="E8" s="17">
        <f>B8*C8*C4/D8/365</f>
        <v>1.0632328767123287</v>
      </c>
      <c r="F8" s="31">
        <f>E8/C4</f>
        <v>1.095890410958904E-3</v>
      </c>
      <c r="G8" s="32"/>
      <c r="I8" s="32"/>
    </row>
    <row r="9" spans="1:26" ht="18" customHeight="1" x14ac:dyDescent="0.35">
      <c r="A9" s="1" t="s">
        <v>38</v>
      </c>
      <c r="B9" s="6">
        <v>40</v>
      </c>
      <c r="C9" s="4">
        <v>10</v>
      </c>
      <c r="D9" s="33">
        <f t="shared" ref="D9:D14" si="0">D8</f>
        <v>10000</v>
      </c>
      <c r="E9" s="17">
        <f>B9*C9*C4/D9/365</f>
        <v>0.10632328767123288</v>
      </c>
      <c r="F9" s="31">
        <f>E9/C4</f>
        <v>1.095890410958904E-4</v>
      </c>
      <c r="G9" s="32"/>
      <c r="I9" s="32"/>
    </row>
    <row r="10" spans="1:26" ht="18" customHeight="1" x14ac:dyDescent="0.35">
      <c r="A10" s="1" t="s">
        <v>39</v>
      </c>
      <c r="B10" s="6">
        <v>40</v>
      </c>
      <c r="C10" s="4">
        <v>10</v>
      </c>
      <c r="D10" s="33">
        <f t="shared" si="0"/>
        <v>10000</v>
      </c>
      <c r="E10" s="17">
        <f>B10*C10*C4/D10/365</f>
        <v>0.10632328767123288</v>
      </c>
      <c r="F10" s="31">
        <f>E10/C4</f>
        <v>1.095890410958904E-4</v>
      </c>
      <c r="G10" s="32"/>
      <c r="I10" s="32"/>
    </row>
    <row r="11" spans="1:26" ht="18" customHeight="1" x14ac:dyDescent="0.35">
      <c r="A11" s="1" t="s">
        <v>58</v>
      </c>
      <c r="B11" s="6">
        <v>168</v>
      </c>
      <c r="C11" s="4">
        <v>10</v>
      </c>
      <c r="D11" s="33">
        <f t="shared" si="0"/>
        <v>10000</v>
      </c>
      <c r="E11" s="17">
        <f>B11*C11*C4/D11/365</f>
        <v>0.44655780821917807</v>
      </c>
      <c r="F11" s="31">
        <f>E11/C4</f>
        <v>4.602739726027397E-4</v>
      </c>
      <c r="G11" s="32"/>
      <c r="I11" s="32"/>
    </row>
    <row r="12" spans="1:26" ht="18" customHeight="1" x14ac:dyDescent="0.35">
      <c r="A12" s="1" t="s">
        <v>59</v>
      </c>
      <c r="B12" s="6">
        <v>255</v>
      </c>
      <c r="C12" s="4">
        <v>1</v>
      </c>
      <c r="D12" s="33">
        <f t="shared" si="0"/>
        <v>10000</v>
      </c>
      <c r="E12" s="17">
        <f>B12*C12*C4/D12/365</f>
        <v>6.7781095890410967E-2</v>
      </c>
      <c r="F12" s="31">
        <f>E12/C4</f>
        <v>6.986301369863014E-5</v>
      </c>
      <c r="G12" s="32"/>
      <c r="I12" s="32"/>
    </row>
    <row r="13" spans="1:26" ht="18" customHeight="1" x14ac:dyDescent="0.35">
      <c r="A13" s="1" t="s">
        <v>60</v>
      </c>
      <c r="B13" s="6">
        <v>172</v>
      </c>
      <c r="C13" s="4">
        <v>20</v>
      </c>
      <c r="D13" s="33">
        <f t="shared" si="0"/>
        <v>10000</v>
      </c>
      <c r="E13" s="17">
        <f>B13*C13*C4/D13/365</f>
        <v>0.9143802739726028</v>
      </c>
      <c r="F13" s="31">
        <f>E13/C4</f>
        <v>9.4246575342465759E-4</v>
      </c>
      <c r="G13" s="32"/>
      <c r="I13" s="32"/>
    </row>
    <row r="14" spans="1:26" ht="18" customHeight="1" x14ac:dyDescent="0.35">
      <c r="A14" s="1" t="s">
        <v>61</v>
      </c>
      <c r="B14" s="6">
        <v>2000</v>
      </c>
      <c r="C14" s="4">
        <v>1</v>
      </c>
      <c r="D14" s="33">
        <f t="shared" si="0"/>
        <v>10000</v>
      </c>
      <c r="E14" s="17">
        <f>B14*C14*C4/D14/365</f>
        <v>0.53161643835616434</v>
      </c>
      <c r="F14" s="31">
        <f>E14/C4</f>
        <v>5.4794520547945202E-4</v>
      </c>
    </row>
    <row r="15" spans="1:26" ht="18" customHeight="1" x14ac:dyDescent="0.35">
      <c r="E15" s="17">
        <f t="shared" ref="E15:F15" si="1">SUM(E5:E14)</f>
        <v>130.72094180821921</v>
      </c>
      <c r="F15" s="19">
        <f t="shared" si="1"/>
        <v>0.13473607689983425</v>
      </c>
    </row>
    <row r="16" spans="1:26" ht="18" customHeight="1" x14ac:dyDescent="0.35">
      <c r="A16" s="1" t="s">
        <v>40</v>
      </c>
      <c r="B16" s="34">
        <v>0.02</v>
      </c>
      <c r="F16" s="19">
        <f>(E15*B16)/C4</f>
        <v>2.6947215379966851E-3</v>
      </c>
      <c r="I16" s="35"/>
    </row>
    <row r="17" spans="1:26" ht="18" customHeight="1" x14ac:dyDescent="0.35">
      <c r="A17" s="1" t="s">
        <v>54</v>
      </c>
      <c r="C17" s="25">
        <f>C4-(C4*B16)</f>
        <v>950.79600000000005</v>
      </c>
      <c r="D17" s="25"/>
      <c r="F17" s="19"/>
      <c r="I17" s="35"/>
    </row>
    <row r="18" spans="1:26" ht="18" customHeight="1" x14ac:dyDescent="0.35">
      <c r="A18" s="1" t="s">
        <v>62</v>
      </c>
      <c r="E18" s="17">
        <f>C17*F18</f>
        <v>130.6686534314959</v>
      </c>
      <c r="F18" s="19">
        <f>SUM(F15:F16)</f>
        <v>0.13743079843783093</v>
      </c>
      <c r="I18" s="35"/>
    </row>
    <row r="19" spans="1:26" ht="18" customHeight="1" x14ac:dyDescent="0.35">
      <c r="H19" s="35"/>
    </row>
    <row r="20" spans="1:26" ht="18" customHeight="1" x14ac:dyDescent="0.35">
      <c r="B20" s="1" t="s">
        <v>7</v>
      </c>
      <c r="C20" s="1" t="s">
        <v>63</v>
      </c>
      <c r="D20" s="1" t="s">
        <v>64</v>
      </c>
      <c r="G20" s="36"/>
      <c r="J20" s="35"/>
    </row>
    <row r="21" spans="1:26" ht="18" customHeight="1" x14ac:dyDescent="0.35">
      <c r="A21" s="1" t="s">
        <v>65</v>
      </c>
      <c r="B21" s="6">
        <v>15</v>
      </c>
      <c r="C21" s="4">
        <v>150</v>
      </c>
      <c r="D21" s="17">
        <f>B21/C21</f>
        <v>0.1</v>
      </c>
      <c r="G21" s="36"/>
      <c r="J21" s="35"/>
    </row>
    <row r="22" spans="1:26" ht="18" customHeight="1" x14ac:dyDescent="0.35">
      <c r="G22" s="36"/>
      <c r="J22" s="22"/>
    </row>
    <row r="23" spans="1:26" ht="18" customHeight="1" x14ac:dyDescent="0.35">
      <c r="J23" s="22"/>
    </row>
    <row r="24" spans="1:26" ht="18" customHeight="1" x14ac:dyDescent="0.45">
      <c r="A24" s="29" t="s">
        <v>66</v>
      </c>
      <c r="B24" s="29"/>
      <c r="C24" s="29"/>
      <c r="D24" s="29"/>
      <c r="E24" s="29"/>
      <c r="F24" s="48" t="s">
        <v>67</v>
      </c>
      <c r="G24" s="49"/>
      <c r="H24" s="49"/>
      <c r="I24" s="50"/>
      <c r="J24" s="51" t="s">
        <v>14</v>
      </c>
      <c r="K24" s="49"/>
      <c r="L24" s="49"/>
      <c r="M24" s="50"/>
      <c r="N24" s="14"/>
      <c r="O24" s="14"/>
      <c r="P24" s="14"/>
      <c r="Q24" s="14"/>
      <c r="R24" s="14"/>
      <c r="S24" s="14"/>
      <c r="T24" s="14"/>
      <c r="U24" s="14"/>
      <c r="V24" s="14"/>
      <c r="W24" s="14"/>
      <c r="X24" s="14"/>
      <c r="Y24" s="14"/>
      <c r="Z24" s="14"/>
    </row>
    <row r="25" spans="1:26" ht="18" customHeight="1" x14ac:dyDescent="0.45">
      <c r="A25" s="29" t="s">
        <v>68</v>
      </c>
      <c r="B25" s="29" t="s">
        <v>69</v>
      </c>
      <c r="C25" s="29" t="s">
        <v>70</v>
      </c>
      <c r="D25" s="29" t="s">
        <v>71</v>
      </c>
      <c r="E25" s="29" t="s">
        <v>72</v>
      </c>
      <c r="F25" s="37" t="s">
        <v>73</v>
      </c>
      <c r="G25" s="37" t="s">
        <v>74</v>
      </c>
      <c r="H25" s="37" t="s">
        <v>75</v>
      </c>
      <c r="I25" s="37" t="s">
        <v>76</v>
      </c>
      <c r="J25" s="38" t="s">
        <v>77</v>
      </c>
      <c r="K25" s="38" t="s">
        <v>78</v>
      </c>
      <c r="L25" s="38" t="s">
        <v>79</v>
      </c>
      <c r="M25" s="38" t="s">
        <v>80</v>
      </c>
      <c r="N25" s="14"/>
      <c r="O25" s="14"/>
      <c r="P25" s="14"/>
      <c r="Q25" s="14"/>
      <c r="R25" s="14"/>
      <c r="S25" s="14"/>
      <c r="T25" s="14"/>
      <c r="U25" s="14"/>
      <c r="V25" s="14"/>
      <c r="W25" s="14"/>
      <c r="X25" s="14"/>
      <c r="Y25" s="14"/>
      <c r="Z25" s="14"/>
    </row>
    <row r="26" spans="1:26" ht="18" customHeight="1" x14ac:dyDescent="0.35">
      <c r="A26" s="39">
        <f>C17</f>
        <v>950.79600000000005</v>
      </c>
      <c r="B26" s="34">
        <v>0.95</v>
      </c>
      <c r="C26" s="25">
        <f t="shared" ref="C26:C44" si="2">A26*B26</f>
        <v>903.25620000000004</v>
      </c>
      <c r="D26" s="40">
        <f t="shared" ref="D26:D44" si="3">C26/12</f>
        <v>75.271349999999998</v>
      </c>
      <c r="E26" s="17">
        <f>E18</f>
        <v>130.6686534314959</v>
      </c>
      <c r="F26" s="17">
        <f t="shared" ref="F26:F44" si="4">E26/D26</f>
        <v>1.735967980267338</v>
      </c>
      <c r="G26" s="6">
        <v>0.27</v>
      </c>
      <c r="H26" s="17">
        <f>D21</f>
        <v>0.1</v>
      </c>
      <c r="I26" s="17">
        <f t="shared" ref="I26:I44" si="5">SUM(F26:H26)</f>
        <v>2.1059679802673381</v>
      </c>
      <c r="J26" s="9">
        <v>0.4</v>
      </c>
      <c r="K26" s="17">
        <f t="shared" ref="K26:K44" si="6">I26*(1+J26)</f>
        <v>2.9483551723742734</v>
      </c>
      <c r="L26" s="9">
        <v>0.25</v>
      </c>
      <c r="M26" s="17">
        <f t="shared" ref="M26:M44" si="7">K26*(1+L26)</f>
        <v>3.6854439654678419</v>
      </c>
    </row>
    <row r="27" spans="1:26" ht="18" customHeight="1" x14ac:dyDescent="0.35">
      <c r="A27" s="39">
        <f t="shared" ref="A27:A44" si="8">A26</f>
        <v>950.79600000000005</v>
      </c>
      <c r="B27" s="34">
        <v>0.9</v>
      </c>
      <c r="C27" s="25">
        <f t="shared" si="2"/>
        <v>855.71640000000002</v>
      </c>
      <c r="D27" s="40">
        <f t="shared" si="3"/>
        <v>71.309700000000007</v>
      </c>
      <c r="E27" s="17">
        <f t="shared" ref="E27:E44" si="9">E26</f>
        <v>130.6686534314959</v>
      </c>
      <c r="F27" s="17">
        <f t="shared" si="4"/>
        <v>1.8324106458377456</v>
      </c>
      <c r="G27" s="17">
        <f t="shared" ref="G27:H27" si="10">G26</f>
        <v>0.27</v>
      </c>
      <c r="H27" s="17">
        <f t="shared" si="10"/>
        <v>0.1</v>
      </c>
      <c r="I27" s="17">
        <f t="shared" si="5"/>
        <v>2.2024106458377459</v>
      </c>
      <c r="J27" s="34">
        <f t="shared" ref="J27:J44" si="11">J26</f>
        <v>0.4</v>
      </c>
      <c r="K27" s="17">
        <f t="shared" si="6"/>
        <v>3.0833749041728442</v>
      </c>
      <c r="L27" s="34">
        <f t="shared" ref="L27:L44" si="12">L26</f>
        <v>0.25</v>
      </c>
      <c r="M27" s="17">
        <f t="shared" si="7"/>
        <v>3.8542186302160553</v>
      </c>
    </row>
    <row r="28" spans="1:26" ht="18" customHeight="1" x14ac:dyDescent="0.35">
      <c r="A28" s="39">
        <f t="shared" si="8"/>
        <v>950.79600000000005</v>
      </c>
      <c r="B28" s="34">
        <v>0.85</v>
      </c>
      <c r="C28" s="25">
        <f t="shared" si="2"/>
        <v>808.17660000000001</v>
      </c>
      <c r="D28" s="40">
        <f t="shared" si="3"/>
        <v>67.348050000000001</v>
      </c>
      <c r="E28" s="17">
        <f t="shared" si="9"/>
        <v>130.6686534314959</v>
      </c>
      <c r="F28" s="17">
        <f t="shared" si="4"/>
        <v>1.940199507357613</v>
      </c>
      <c r="G28" s="17">
        <f t="shared" ref="G28:H28" si="13">G27</f>
        <v>0.27</v>
      </c>
      <c r="H28" s="17">
        <f t="shared" si="13"/>
        <v>0.1</v>
      </c>
      <c r="I28" s="17">
        <f t="shared" si="5"/>
        <v>2.3101995073576131</v>
      </c>
      <c r="J28" s="34">
        <f t="shared" si="11"/>
        <v>0.4</v>
      </c>
      <c r="K28" s="17">
        <f t="shared" si="6"/>
        <v>3.2342793103006584</v>
      </c>
      <c r="L28" s="34">
        <f t="shared" si="12"/>
        <v>0.25</v>
      </c>
      <c r="M28" s="17">
        <f t="shared" si="7"/>
        <v>4.0428491378758231</v>
      </c>
    </row>
    <row r="29" spans="1:26" ht="18" customHeight="1" x14ac:dyDescent="0.35">
      <c r="A29" s="39">
        <f t="shared" si="8"/>
        <v>950.79600000000005</v>
      </c>
      <c r="B29" s="34">
        <v>0.8</v>
      </c>
      <c r="C29" s="25">
        <f t="shared" si="2"/>
        <v>760.63680000000011</v>
      </c>
      <c r="D29" s="40">
        <f t="shared" si="3"/>
        <v>63.386400000000009</v>
      </c>
      <c r="E29" s="17">
        <f t="shared" si="9"/>
        <v>130.6686534314959</v>
      </c>
      <c r="F29" s="17">
        <f t="shared" si="4"/>
        <v>2.0614619765674638</v>
      </c>
      <c r="G29" s="17">
        <f t="shared" ref="G29:H29" si="14">G28</f>
        <v>0.27</v>
      </c>
      <c r="H29" s="17">
        <f t="shared" si="14"/>
        <v>0.1</v>
      </c>
      <c r="I29" s="17">
        <f t="shared" si="5"/>
        <v>2.4314619765674639</v>
      </c>
      <c r="J29" s="34">
        <f t="shared" si="11"/>
        <v>0.4</v>
      </c>
      <c r="K29" s="17">
        <f t="shared" si="6"/>
        <v>3.4040467671944494</v>
      </c>
      <c r="L29" s="34">
        <f t="shared" si="12"/>
        <v>0.25</v>
      </c>
      <c r="M29" s="17">
        <f t="shared" si="7"/>
        <v>4.2550584589930622</v>
      </c>
    </row>
    <row r="30" spans="1:26" ht="18" customHeight="1" x14ac:dyDescent="0.35">
      <c r="A30" s="39">
        <f t="shared" si="8"/>
        <v>950.79600000000005</v>
      </c>
      <c r="B30" s="34">
        <v>0.75</v>
      </c>
      <c r="C30" s="25">
        <f t="shared" si="2"/>
        <v>713.09699999999998</v>
      </c>
      <c r="D30" s="40">
        <f t="shared" si="3"/>
        <v>59.424749999999996</v>
      </c>
      <c r="E30" s="17">
        <f t="shared" si="9"/>
        <v>130.6686534314959</v>
      </c>
      <c r="F30" s="17">
        <f t="shared" si="4"/>
        <v>2.1988927750052949</v>
      </c>
      <c r="G30" s="17">
        <f t="shared" ref="G30:H30" si="15">G29</f>
        <v>0.27</v>
      </c>
      <c r="H30" s="17">
        <f t="shared" si="15"/>
        <v>0.1</v>
      </c>
      <c r="I30" s="17">
        <f t="shared" si="5"/>
        <v>2.568892775005295</v>
      </c>
      <c r="J30" s="34">
        <f t="shared" si="11"/>
        <v>0.4</v>
      </c>
      <c r="K30" s="17">
        <f t="shared" si="6"/>
        <v>3.5964498850074129</v>
      </c>
      <c r="L30" s="34">
        <f t="shared" si="12"/>
        <v>0.25</v>
      </c>
      <c r="M30" s="17">
        <f t="shared" si="7"/>
        <v>4.4955623562592661</v>
      </c>
    </row>
    <row r="31" spans="1:26" ht="18" customHeight="1" x14ac:dyDescent="0.35">
      <c r="A31" s="39">
        <f t="shared" si="8"/>
        <v>950.79600000000005</v>
      </c>
      <c r="B31" s="34">
        <v>0.7</v>
      </c>
      <c r="C31" s="25">
        <f t="shared" si="2"/>
        <v>665.55719999999997</v>
      </c>
      <c r="D31" s="40">
        <f t="shared" si="3"/>
        <v>55.463099999999997</v>
      </c>
      <c r="E31" s="17">
        <f t="shared" si="9"/>
        <v>130.6686534314959</v>
      </c>
      <c r="F31" s="17">
        <f t="shared" si="4"/>
        <v>2.3559565446485302</v>
      </c>
      <c r="G31" s="17">
        <f t="shared" ref="G31:H31" si="16">G30</f>
        <v>0.27</v>
      </c>
      <c r="H31" s="17">
        <f t="shared" si="16"/>
        <v>0.1</v>
      </c>
      <c r="I31" s="17">
        <f t="shared" si="5"/>
        <v>2.7259565446485303</v>
      </c>
      <c r="J31" s="34">
        <f t="shared" si="11"/>
        <v>0.4</v>
      </c>
      <c r="K31" s="17">
        <f t="shared" si="6"/>
        <v>3.8163391625079424</v>
      </c>
      <c r="L31" s="34">
        <f t="shared" si="12"/>
        <v>0.25</v>
      </c>
      <c r="M31" s="17">
        <f t="shared" si="7"/>
        <v>4.7704239531349284</v>
      </c>
    </row>
    <row r="32" spans="1:26" ht="18" customHeight="1" x14ac:dyDescent="0.35">
      <c r="A32" s="39">
        <f t="shared" si="8"/>
        <v>950.79600000000005</v>
      </c>
      <c r="B32" s="34">
        <v>0.65</v>
      </c>
      <c r="C32" s="25">
        <f t="shared" si="2"/>
        <v>618.01740000000007</v>
      </c>
      <c r="D32" s="40">
        <f t="shared" si="3"/>
        <v>51.501450000000006</v>
      </c>
      <c r="E32" s="17">
        <f t="shared" si="9"/>
        <v>130.6686534314959</v>
      </c>
      <c r="F32" s="17">
        <f t="shared" si="4"/>
        <v>2.5371839711599553</v>
      </c>
      <c r="G32" s="17">
        <f t="shared" ref="G32:H32" si="17">G31</f>
        <v>0.27</v>
      </c>
      <c r="H32" s="17">
        <f t="shared" si="17"/>
        <v>0.1</v>
      </c>
      <c r="I32" s="17">
        <f t="shared" si="5"/>
        <v>2.9071839711599554</v>
      </c>
      <c r="J32" s="34">
        <f t="shared" si="11"/>
        <v>0.4</v>
      </c>
      <c r="K32" s="17">
        <f t="shared" si="6"/>
        <v>4.0700575596239377</v>
      </c>
      <c r="L32" s="34">
        <f t="shared" si="12"/>
        <v>0.25</v>
      </c>
      <c r="M32" s="17">
        <f t="shared" si="7"/>
        <v>5.0875719495299219</v>
      </c>
    </row>
    <row r="33" spans="1:13" ht="18" customHeight="1" x14ac:dyDescent="0.35">
      <c r="A33" s="39">
        <f t="shared" si="8"/>
        <v>950.79600000000005</v>
      </c>
      <c r="B33" s="34">
        <v>0.6</v>
      </c>
      <c r="C33" s="25">
        <f t="shared" si="2"/>
        <v>570.47760000000005</v>
      </c>
      <c r="D33" s="40">
        <f t="shared" si="3"/>
        <v>47.539800000000007</v>
      </c>
      <c r="E33" s="17">
        <f t="shared" si="9"/>
        <v>130.6686534314959</v>
      </c>
      <c r="F33" s="17">
        <f t="shared" si="4"/>
        <v>2.7486159687566181</v>
      </c>
      <c r="G33" s="17">
        <f t="shared" ref="G33:H33" si="18">G32</f>
        <v>0.27</v>
      </c>
      <c r="H33" s="17">
        <f t="shared" si="18"/>
        <v>0.1</v>
      </c>
      <c r="I33" s="17">
        <f t="shared" si="5"/>
        <v>3.1186159687566182</v>
      </c>
      <c r="J33" s="34">
        <f t="shared" si="11"/>
        <v>0.4</v>
      </c>
      <c r="K33" s="17">
        <f t="shared" si="6"/>
        <v>4.3660623562592651</v>
      </c>
      <c r="L33" s="34">
        <f t="shared" si="12"/>
        <v>0.25</v>
      </c>
      <c r="M33" s="17">
        <f t="shared" si="7"/>
        <v>5.4575779453240809</v>
      </c>
    </row>
    <row r="34" spans="1:13" ht="18" customHeight="1" x14ac:dyDescent="0.35">
      <c r="A34" s="39">
        <f t="shared" si="8"/>
        <v>950.79600000000005</v>
      </c>
      <c r="B34" s="34">
        <v>0.55000000000000004</v>
      </c>
      <c r="C34" s="25">
        <f t="shared" si="2"/>
        <v>522.93780000000004</v>
      </c>
      <c r="D34" s="40">
        <f t="shared" si="3"/>
        <v>43.578150000000001</v>
      </c>
      <c r="E34" s="17">
        <f t="shared" si="9"/>
        <v>130.6686534314959</v>
      </c>
      <c r="F34" s="17">
        <f t="shared" si="4"/>
        <v>2.998490147734493</v>
      </c>
      <c r="G34" s="17">
        <f t="shared" ref="G34:H34" si="19">G33</f>
        <v>0.27</v>
      </c>
      <c r="H34" s="17">
        <f t="shared" si="19"/>
        <v>0.1</v>
      </c>
      <c r="I34" s="17">
        <f t="shared" si="5"/>
        <v>3.3684901477344931</v>
      </c>
      <c r="J34" s="34">
        <f t="shared" si="11"/>
        <v>0.4</v>
      </c>
      <c r="K34" s="17">
        <f t="shared" si="6"/>
        <v>4.7158862068282899</v>
      </c>
      <c r="L34" s="34">
        <f t="shared" si="12"/>
        <v>0.25</v>
      </c>
      <c r="M34" s="17">
        <f t="shared" si="7"/>
        <v>5.8948577585353625</v>
      </c>
    </row>
    <row r="35" spans="1:13" ht="18" customHeight="1" x14ac:dyDescent="0.35">
      <c r="A35" s="39">
        <f t="shared" si="8"/>
        <v>950.79600000000005</v>
      </c>
      <c r="B35" s="34">
        <v>0.5</v>
      </c>
      <c r="C35" s="25">
        <f t="shared" si="2"/>
        <v>475.39800000000002</v>
      </c>
      <c r="D35" s="40">
        <f t="shared" si="3"/>
        <v>39.616500000000002</v>
      </c>
      <c r="E35" s="17">
        <f t="shared" si="9"/>
        <v>130.6686534314959</v>
      </c>
      <c r="F35" s="17">
        <f t="shared" si="4"/>
        <v>3.2983391625079421</v>
      </c>
      <c r="G35" s="17">
        <f t="shared" ref="G35:H35" si="20">G34</f>
        <v>0.27</v>
      </c>
      <c r="H35" s="17">
        <f t="shared" si="20"/>
        <v>0.1</v>
      </c>
      <c r="I35" s="17">
        <f t="shared" si="5"/>
        <v>3.6683391625079422</v>
      </c>
      <c r="J35" s="34">
        <f t="shared" si="11"/>
        <v>0.4</v>
      </c>
      <c r="K35" s="17">
        <f t="shared" si="6"/>
        <v>5.135674827511119</v>
      </c>
      <c r="L35" s="34">
        <f t="shared" si="12"/>
        <v>0.25</v>
      </c>
      <c r="M35" s="17">
        <f t="shared" si="7"/>
        <v>6.4195935343888983</v>
      </c>
    </row>
    <row r="36" spans="1:13" ht="18" customHeight="1" x14ac:dyDescent="0.35">
      <c r="A36" s="39">
        <f t="shared" si="8"/>
        <v>950.79600000000005</v>
      </c>
      <c r="B36" s="34">
        <v>0.45</v>
      </c>
      <c r="C36" s="25">
        <f t="shared" si="2"/>
        <v>427.85820000000001</v>
      </c>
      <c r="D36" s="17">
        <f t="shared" si="3"/>
        <v>35.654850000000003</v>
      </c>
      <c r="E36" s="17">
        <f t="shared" si="9"/>
        <v>130.6686534314959</v>
      </c>
      <c r="F36" s="17">
        <f t="shared" si="4"/>
        <v>3.6648212916754912</v>
      </c>
      <c r="G36" s="17">
        <f t="shared" ref="G36:H36" si="21">G35</f>
        <v>0.27</v>
      </c>
      <c r="H36" s="17">
        <f t="shared" si="21"/>
        <v>0.1</v>
      </c>
      <c r="I36" s="17">
        <f t="shared" si="5"/>
        <v>4.0348212916754909</v>
      </c>
      <c r="J36" s="34">
        <f t="shared" si="11"/>
        <v>0.4</v>
      </c>
      <c r="K36" s="17">
        <f t="shared" si="6"/>
        <v>5.6487498083456869</v>
      </c>
      <c r="L36" s="34">
        <f t="shared" si="12"/>
        <v>0.25</v>
      </c>
      <c r="M36" s="17">
        <f t="shared" si="7"/>
        <v>7.0609372604321088</v>
      </c>
    </row>
    <row r="37" spans="1:13" ht="18" customHeight="1" x14ac:dyDescent="0.35">
      <c r="A37" s="39">
        <f t="shared" si="8"/>
        <v>950.79600000000005</v>
      </c>
      <c r="B37" s="34">
        <v>0.4</v>
      </c>
      <c r="C37" s="25">
        <f t="shared" si="2"/>
        <v>380.31840000000005</v>
      </c>
      <c r="D37" s="17">
        <f t="shared" si="3"/>
        <v>31.693200000000004</v>
      </c>
      <c r="E37" s="17">
        <f t="shared" si="9"/>
        <v>130.6686534314959</v>
      </c>
      <c r="F37" s="17">
        <f t="shared" si="4"/>
        <v>4.1229239531349275</v>
      </c>
      <c r="G37" s="17">
        <f t="shared" ref="G37:H37" si="22">G36</f>
        <v>0.27</v>
      </c>
      <c r="H37" s="17">
        <f t="shared" si="22"/>
        <v>0.1</v>
      </c>
      <c r="I37" s="17">
        <f t="shared" si="5"/>
        <v>4.4929239531349268</v>
      </c>
      <c r="J37" s="34">
        <f t="shared" si="11"/>
        <v>0.4</v>
      </c>
      <c r="K37" s="17">
        <f t="shared" si="6"/>
        <v>6.2900935343888973</v>
      </c>
      <c r="L37" s="34">
        <f t="shared" si="12"/>
        <v>0.25</v>
      </c>
      <c r="M37" s="17">
        <f t="shared" si="7"/>
        <v>7.8626169179861218</v>
      </c>
    </row>
    <row r="38" spans="1:13" ht="18" customHeight="1" x14ac:dyDescent="0.35">
      <c r="A38" s="39">
        <f t="shared" si="8"/>
        <v>950.79600000000005</v>
      </c>
      <c r="B38" s="34">
        <v>0.35</v>
      </c>
      <c r="C38" s="25">
        <f t="shared" si="2"/>
        <v>332.77859999999998</v>
      </c>
      <c r="D38" s="17">
        <f t="shared" si="3"/>
        <v>27.731549999999999</v>
      </c>
      <c r="E38" s="17">
        <f t="shared" si="9"/>
        <v>130.6686534314959</v>
      </c>
      <c r="F38" s="17">
        <f t="shared" si="4"/>
        <v>4.7119130892970604</v>
      </c>
      <c r="G38" s="17">
        <f t="shared" ref="G38:H38" si="23">G37</f>
        <v>0.27</v>
      </c>
      <c r="H38" s="17">
        <f t="shared" si="23"/>
        <v>0.1</v>
      </c>
      <c r="I38" s="17">
        <f t="shared" si="5"/>
        <v>5.0819130892970605</v>
      </c>
      <c r="J38" s="34">
        <f t="shared" si="11"/>
        <v>0.4</v>
      </c>
      <c r="K38" s="17">
        <f t="shared" si="6"/>
        <v>7.114678325015884</v>
      </c>
      <c r="L38" s="34">
        <f t="shared" si="12"/>
        <v>0.25</v>
      </c>
      <c r="M38" s="17">
        <f t="shared" si="7"/>
        <v>8.8933479062698559</v>
      </c>
    </row>
    <row r="39" spans="1:13" ht="18" customHeight="1" x14ac:dyDescent="0.35">
      <c r="A39" s="39">
        <f t="shared" si="8"/>
        <v>950.79600000000005</v>
      </c>
      <c r="B39" s="34">
        <v>0.3</v>
      </c>
      <c r="C39" s="25">
        <f t="shared" si="2"/>
        <v>285.23880000000003</v>
      </c>
      <c r="D39" s="17">
        <f t="shared" si="3"/>
        <v>23.769900000000003</v>
      </c>
      <c r="E39" s="17">
        <f t="shared" si="9"/>
        <v>130.6686534314959</v>
      </c>
      <c r="F39" s="17">
        <f t="shared" si="4"/>
        <v>5.4972319375132361</v>
      </c>
      <c r="G39" s="17">
        <f t="shared" ref="G39:H39" si="24">G38</f>
        <v>0.27</v>
      </c>
      <c r="H39" s="17">
        <f t="shared" si="24"/>
        <v>0.1</v>
      </c>
      <c r="I39" s="17">
        <f t="shared" si="5"/>
        <v>5.8672319375132354</v>
      </c>
      <c r="J39" s="34">
        <f t="shared" si="11"/>
        <v>0.4</v>
      </c>
      <c r="K39" s="17">
        <f t="shared" si="6"/>
        <v>8.2141247125185295</v>
      </c>
      <c r="L39" s="34">
        <f t="shared" si="12"/>
        <v>0.25</v>
      </c>
      <c r="M39" s="17">
        <f t="shared" si="7"/>
        <v>10.267655890648161</v>
      </c>
    </row>
    <row r="40" spans="1:13" ht="18" customHeight="1" x14ac:dyDescent="0.35">
      <c r="A40" s="39">
        <f t="shared" si="8"/>
        <v>950.79600000000005</v>
      </c>
      <c r="B40" s="34">
        <v>0.25</v>
      </c>
      <c r="C40" s="25">
        <f t="shared" si="2"/>
        <v>237.69900000000001</v>
      </c>
      <c r="D40" s="17">
        <f t="shared" si="3"/>
        <v>19.808250000000001</v>
      </c>
      <c r="E40" s="17">
        <f t="shared" si="9"/>
        <v>130.6686534314959</v>
      </c>
      <c r="F40" s="17">
        <f t="shared" si="4"/>
        <v>6.5966783250158842</v>
      </c>
      <c r="G40" s="17">
        <f t="shared" ref="G40:H40" si="25">G39</f>
        <v>0.27</v>
      </c>
      <c r="H40" s="17">
        <f t="shared" si="25"/>
        <v>0.1</v>
      </c>
      <c r="I40" s="17">
        <f t="shared" si="5"/>
        <v>6.9666783250158844</v>
      </c>
      <c r="J40" s="34">
        <f t="shared" si="11"/>
        <v>0.4</v>
      </c>
      <c r="K40" s="17">
        <f t="shared" si="6"/>
        <v>9.7533496550222374</v>
      </c>
      <c r="L40" s="34">
        <f t="shared" si="12"/>
        <v>0.25</v>
      </c>
      <c r="M40" s="17">
        <f t="shared" si="7"/>
        <v>12.191687068777796</v>
      </c>
    </row>
    <row r="41" spans="1:13" ht="18" customHeight="1" x14ac:dyDescent="0.35">
      <c r="A41" s="39">
        <f t="shared" si="8"/>
        <v>950.79600000000005</v>
      </c>
      <c r="B41" s="34">
        <v>0.2</v>
      </c>
      <c r="C41" s="25">
        <f t="shared" si="2"/>
        <v>190.15920000000003</v>
      </c>
      <c r="D41" s="17">
        <f t="shared" si="3"/>
        <v>15.846600000000002</v>
      </c>
      <c r="E41" s="17">
        <f t="shared" si="9"/>
        <v>130.6686534314959</v>
      </c>
      <c r="F41" s="17">
        <f t="shared" si="4"/>
        <v>8.2458479062698551</v>
      </c>
      <c r="G41" s="17">
        <f t="shared" ref="G41:H41" si="26">G40</f>
        <v>0.27</v>
      </c>
      <c r="H41" s="17">
        <f t="shared" si="26"/>
        <v>0.1</v>
      </c>
      <c r="I41" s="17">
        <f t="shared" si="5"/>
        <v>8.6158479062698543</v>
      </c>
      <c r="J41" s="34">
        <f t="shared" si="11"/>
        <v>0.4</v>
      </c>
      <c r="K41" s="17">
        <f t="shared" si="6"/>
        <v>12.062187068777796</v>
      </c>
      <c r="L41" s="34">
        <f t="shared" si="12"/>
        <v>0.25</v>
      </c>
      <c r="M41" s="17">
        <f t="shared" si="7"/>
        <v>15.077733835972245</v>
      </c>
    </row>
    <row r="42" spans="1:13" ht="18" customHeight="1" x14ac:dyDescent="0.35">
      <c r="A42" s="39">
        <f t="shared" si="8"/>
        <v>950.79600000000005</v>
      </c>
      <c r="B42" s="34">
        <v>0.15</v>
      </c>
      <c r="C42" s="25">
        <f t="shared" si="2"/>
        <v>142.61940000000001</v>
      </c>
      <c r="D42" s="17">
        <f t="shared" si="3"/>
        <v>11.884950000000002</v>
      </c>
      <c r="E42" s="17">
        <f t="shared" si="9"/>
        <v>130.6686534314959</v>
      </c>
      <c r="F42" s="17">
        <f t="shared" si="4"/>
        <v>10.994463875026472</v>
      </c>
      <c r="G42" s="17">
        <f t="shared" ref="G42:H42" si="27">G41</f>
        <v>0.27</v>
      </c>
      <c r="H42" s="17">
        <f t="shared" si="27"/>
        <v>0.1</v>
      </c>
      <c r="I42" s="17">
        <f t="shared" si="5"/>
        <v>11.364463875026471</v>
      </c>
      <c r="J42" s="34">
        <f t="shared" si="11"/>
        <v>0.4</v>
      </c>
      <c r="K42" s="17">
        <f t="shared" si="6"/>
        <v>15.910249425037058</v>
      </c>
      <c r="L42" s="34">
        <f t="shared" si="12"/>
        <v>0.25</v>
      </c>
      <c r="M42" s="17">
        <f t="shared" si="7"/>
        <v>19.887811781296321</v>
      </c>
    </row>
    <row r="43" spans="1:13" ht="18" customHeight="1" x14ac:dyDescent="0.35">
      <c r="A43" s="39">
        <f t="shared" si="8"/>
        <v>950.79600000000005</v>
      </c>
      <c r="B43" s="34">
        <v>0.1</v>
      </c>
      <c r="C43" s="25">
        <f t="shared" si="2"/>
        <v>95.079600000000013</v>
      </c>
      <c r="D43" s="17">
        <f t="shared" si="3"/>
        <v>7.9233000000000011</v>
      </c>
      <c r="E43" s="17">
        <f t="shared" si="9"/>
        <v>130.6686534314959</v>
      </c>
      <c r="F43" s="17">
        <f t="shared" si="4"/>
        <v>16.49169581253971</v>
      </c>
      <c r="G43" s="17">
        <f t="shared" ref="G43:H43" si="28">G42</f>
        <v>0.27</v>
      </c>
      <c r="H43" s="17">
        <f t="shared" si="28"/>
        <v>0.1</v>
      </c>
      <c r="I43" s="17">
        <f t="shared" si="5"/>
        <v>16.861695812539711</v>
      </c>
      <c r="J43" s="34">
        <f t="shared" si="11"/>
        <v>0.4</v>
      </c>
      <c r="K43" s="17">
        <f t="shared" si="6"/>
        <v>23.606374137555594</v>
      </c>
      <c r="L43" s="34">
        <f t="shared" si="12"/>
        <v>0.25</v>
      </c>
      <c r="M43" s="17">
        <f t="shared" si="7"/>
        <v>29.507967671944492</v>
      </c>
    </row>
    <row r="44" spans="1:13" ht="18" customHeight="1" x14ac:dyDescent="0.35">
      <c r="A44" s="39">
        <f t="shared" si="8"/>
        <v>950.79600000000005</v>
      </c>
      <c r="B44" s="34">
        <v>0.05</v>
      </c>
      <c r="C44" s="25">
        <f t="shared" si="2"/>
        <v>47.539800000000007</v>
      </c>
      <c r="D44" s="17">
        <f t="shared" si="3"/>
        <v>3.9616500000000006</v>
      </c>
      <c r="E44" s="17">
        <f t="shared" si="9"/>
        <v>130.6686534314959</v>
      </c>
      <c r="F44" s="17">
        <f t="shared" si="4"/>
        <v>32.98339162507942</v>
      </c>
      <c r="G44" s="17">
        <f t="shared" ref="G44:H44" si="29">G43</f>
        <v>0.27</v>
      </c>
      <c r="H44" s="17">
        <f t="shared" si="29"/>
        <v>0.1</v>
      </c>
      <c r="I44" s="17">
        <f t="shared" si="5"/>
        <v>33.353391625079425</v>
      </c>
      <c r="J44" s="34">
        <f t="shared" si="11"/>
        <v>0.4</v>
      </c>
      <c r="K44" s="17">
        <f t="shared" si="6"/>
        <v>46.694748275111195</v>
      </c>
      <c r="L44" s="34">
        <f t="shared" si="12"/>
        <v>0.25</v>
      </c>
      <c r="M44" s="17">
        <f t="shared" si="7"/>
        <v>58.36843534388899</v>
      </c>
    </row>
    <row r="45" spans="1:13" ht="18" customHeight="1" x14ac:dyDescent="0.35">
      <c r="A45" s="41"/>
      <c r="B45" s="24"/>
    </row>
    <row r="46" spans="1:13" ht="18" customHeight="1" x14ac:dyDescent="0.35">
      <c r="A46" s="41"/>
      <c r="B46" s="24"/>
    </row>
    <row r="47" spans="1:13" ht="18" customHeight="1" x14ac:dyDescent="0.35">
      <c r="B47" s="24"/>
    </row>
    <row r="48" spans="1:13" ht="18" customHeight="1" x14ac:dyDescent="0.35">
      <c r="B48" s="24"/>
    </row>
    <row r="49" spans="2:2" ht="18" customHeight="1" x14ac:dyDescent="0.35">
      <c r="B49" s="24"/>
    </row>
    <row r="50" spans="2:2" ht="18" customHeight="1" x14ac:dyDescent="0.35">
      <c r="B50" s="24"/>
    </row>
    <row r="51" spans="2:2" ht="18" customHeight="1" x14ac:dyDescent="0.35">
      <c r="B51" s="24"/>
    </row>
    <row r="52" spans="2:2" ht="18" customHeight="1" x14ac:dyDescent="0.35">
      <c r="B52" s="24"/>
    </row>
    <row r="53" spans="2:2" ht="18" customHeight="1" x14ac:dyDescent="0.35">
      <c r="B53" s="24"/>
    </row>
    <row r="54" spans="2:2" ht="18" customHeight="1" x14ac:dyDescent="0.35">
      <c r="B54" s="24"/>
    </row>
    <row r="55" spans="2:2" ht="18" customHeight="1" x14ac:dyDescent="0.35">
      <c r="B55" s="24"/>
    </row>
    <row r="56" spans="2:2" ht="18" customHeight="1" x14ac:dyDescent="0.35">
      <c r="B56" s="24"/>
    </row>
    <row r="57" spans="2:2" ht="18" customHeight="1" x14ac:dyDescent="0.35">
      <c r="B57" s="24"/>
    </row>
    <row r="58" spans="2:2" ht="18" customHeight="1" x14ac:dyDescent="0.35">
      <c r="B58" s="24"/>
    </row>
    <row r="59" spans="2:2" ht="18" customHeight="1" x14ac:dyDescent="0.35">
      <c r="B59" s="24"/>
    </row>
    <row r="60" spans="2:2" ht="18" customHeight="1" x14ac:dyDescent="0.35">
      <c r="B60" s="24"/>
    </row>
    <row r="61" spans="2:2" ht="18" customHeight="1" x14ac:dyDescent="0.35">
      <c r="B61" s="24"/>
    </row>
    <row r="62" spans="2:2" ht="18" customHeight="1" x14ac:dyDescent="0.35">
      <c r="B62" s="24"/>
    </row>
    <row r="63" spans="2:2" ht="18" customHeight="1" x14ac:dyDescent="0.35">
      <c r="B63" s="24"/>
    </row>
    <row r="64" spans="2:2" ht="18" customHeight="1" x14ac:dyDescent="0.35">
      <c r="B64" s="24"/>
    </row>
    <row r="65" spans="2:2" ht="18" customHeight="1" x14ac:dyDescent="0.35">
      <c r="B65" s="24"/>
    </row>
    <row r="66" spans="2:2" ht="18" customHeight="1" x14ac:dyDescent="0.35">
      <c r="B66" s="24"/>
    </row>
    <row r="67" spans="2:2" ht="18" customHeight="1" x14ac:dyDescent="0.35">
      <c r="B67" s="24"/>
    </row>
    <row r="68" spans="2:2" ht="18" customHeight="1" x14ac:dyDescent="0.35">
      <c r="B68" s="24"/>
    </row>
    <row r="69" spans="2:2" ht="18" customHeight="1" x14ac:dyDescent="0.35">
      <c r="B69" s="24"/>
    </row>
    <row r="70" spans="2:2" ht="18" customHeight="1" x14ac:dyDescent="0.35">
      <c r="B70" s="24"/>
    </row>
    <row r="71" spans="2:2" ht="18" customHeight="1" x14ac:dyDescent="0.35">
      <c r="B71" s="24"/>
    </row>
    <row r="72" spans="2:2" ht="18" customHeight="1" x14ac:dyDescent="0.35"/>
    <row r="73" spans="2:2" ht="18" customHeight="1" x14ac:dyDescent="0.35"/>
    <row r="74" spans="2:2" ht="18" customHeight="1" x14ac:dyDescent="0.35"/>
    <row r="75" spans="2:2" ht="18" customHeight="1" x14ac:dyDescent="0.35"/>
    <row r="76" spans="2:2" ht="18" customHeight="1" x14ac:dyDescent="0.35"/>
    <row r="77" spans="2:2" ht="18" customHeight="1" x14ac:dyDescent="0.35"/>
    <row r="78" spans="2:2" ht="18" customHeight="1" x14ac:dyDescent="0.35"/>
    <row r="79" spans="2:2" ht="18" customHeight="1" x14ac:dyDescent="0.35"/>
    <row r="80" spans="2:2" ht="18" customHeight="1" x14ac:dyDescent="0.35"/>
    <row r="81" ht="18" customHeight="1" x14ac:dyDescent="0.35"/>
    <row r="82" ht="18" customHeight="1" x14ac:dyDescent="0.35"/>
    <row r="83" ht="18" customHeight="1" x14ac:dyDescent="0.35"/>
    <row r="84" ht="18" customHeight="1" x14ac:dyDescent="0.35"/>
    <row r="85" ht="18" customHeight="1" x14ac:dyDescent="0.35"/>
    <row r="86" ht="18" customHeight="1" x14ac:dyDescent="0.35"/>
    <row r="87" ht="18" customHeight="1" x14ac:dyDescent="0.35"/>
    <row r="88" ht="18" customHeight="1" x14ac:dyDescent="0.35"/>
    <row r="89" ht="18" customHeight="1" x14ac:dyDescent="0.35"/>
    <row r="90" ht="18" customHeight="1" x14ac:dyDescent="0.35"/>
    <row r="91" ht="18" customHeight="1" x14ac:dyDescent="0.35"/>
    <row r="92" ht="18" customHeight="1" x14ac:dyDescent="0.35"/>
    <row r="93" ht="18" customHeight="1" x14ac:dyDescent="0.35"/>
    <row r="94" ht="18" customHeight="1" x14ac:dyDescent="0.35"/>
    <row r="95" ht="18" customHeight="1" x14ac:dyDescent="0.35"/>
    <row r="96" ht="18" customHeight="1" x14ac:dyDescent="0.35"/>
    <row r="97" ht="18" customHeight="1" x14ac:dyDescent="0.35"/>
    <row r="98" ht="18" customHeight="1" x14ac:dyDescent="0.35"/>
    <row r="99" ht="18" customHeight="1" x14ac:dyDescent="0.35"/>
    <row r="100" ht="18" customHeight="1" x14ac:dyDescent="0.35"/>
    <row r="101" ht="18" customHeight="1" x14ac:dyDescent="0.35"/>
    <row r="102" ht="18" customHeight="1" x14ac:dyDescent="0.35"/>
    <row r="103" ht="18" customHeight="1" x14ac:dyDescent="0.35"/>
    <row r="104" ht="18" customHeight="1" x14ac:dyDescent="0.35"/>
    <row r="105" ht="18" customHeight="1" x14ac:dyDescent="0.35"/>
    <row r="106" ht="18" customHeight="1" x14ac:dyDescent="0.35"/>
    <row r="107" ht="18" customHeight="1" x14ac:dyDescent="0.35"/>
    <row r="108" ht="18" customHeight="1" x14ac:dyDescent="0.35"/>
    <row r="109" ht="18" customHeight="1" x14ac:dyDescent="0.35"/>
    <row r="110" ht="18" customHeight="1" x14ac:dyDescent="0.35"/>
    <row r="111" ht="18" customHeight="1" x14ac:dyDescent="0.35"/>
    <row r="112" ht="18" customHeight="1" x14ac:dyDescent="0.35"/>
    <row r="113" ht="18" customHeight="1" x14ac:dyDescent="0.35"/>
    <row r="114" ht="18" customHeight="1" x14ac:dyDescent="0.35"/>
    <row r="115" ht="18" customHeight="1" x14ac:dyDescent="0.35"/>
    <row r="116" ht="18" customHeight="1" x14ac:dyDescent="0.35"/>
    <row r="117" ht="18" customHeight="1" x14ac:dyDescent="0.35"/>
    <row r="118" ht="18" customHeight="1" x14ac:dyDescent="0.35"/>
    <row r="119" ht="18" customHeight="1" x14ac:dyDescent="0.35"/>
    <row r="120" ht="18" customHeight="1" x14ac:dyDescent="0.35"/>
    <row r="121" ht="18" customHeight="1" x14ac:dyDescent="0.35"/>
    <row r="122" ht="18" customHeight="1" x14ac:dyDescent="0.35"/>
    <row r="123" ht="18" customHeight="1" x14ac:dyDescent="0.35"/>
    <row r="124" ht="18" customHeight="1" x14ac:dyDescent="0.35"/>
    <row r="125" ht="18" customHeight="1" x14ac:dyDescent="0.35"/>
    <row r="126" ht="18" customHeight="1" x14ac:dyDescent="0.35"/>
    <row r="127" ht="18" customHeight="1" x14ac:dyDescent="0.35"/>
    <row r="128" ht="18" customHeight="1" x14ac:dyDescent="0.35"/>
    <row r="129" ht="18" customHeight="1" x14ac:dyDescent="0.35"/>
    <row r="130" ht="18" customHeight="1" x14ac:dyDescent="0.35"/>
    <row r="131" ht="18" customHeight="1" x14ac:dyDescent="0.35"/>
    <row r="132" ht="18" customHeight="1" x14ac:dyDescent="0.35"/>
    <row r="133" ht="18" customHeight="1" x14ac:dyDescent="0.35"/>
    <row r="134" ht="18" customHeight="1" x14ac:dyDescent="0.35"/>
    <row r="135" ht="18" customHeight="1" x14ac:dyDescent="0.35"/>
    <row r="136" ht="18" customHeight="1" x14ac:dyDescent="0.35"/>
    <row r="137" ht="18" customHeight="1" x14ac:dyDescent="0.35"/>
    <row r="138" ht="18" customHeight="1" x14ac:dyDescent="0.35"/>
    <row r="139" ht="18" customHeight="1" x14ac:dyDescent="0.35"/>
    <row r="140" ht="18" customHeight="1" x14ac:dyDescent="0.35"/>
    <row r="141" ht="18" customHeight="1" x14ac:dyDescent="0.35"/>
    <row r="142" ht="18" customHeight="1" x14ac:dyDescent="0.35"/>
    <row r="143" ht="18" customHeight="1" x14ac:dyDescent="0.35"/>
    <row r="144" ht="18" customHeight="1" x14ac:dyDescent="0.35"/>
    <row r="145" ht="18" customHeight="1" x14ac:dyDescent="0.35"/>
    <row r="146" ht="18" customHeight="1" x14ac:dyDescent="0.35"/>
    <row r="147" ht="18" customHeight="1" x14ac:dyDescent="0.35"/>
    <row r="148" ht="18" customHeight="1" x14ac:dyDescent="0.35"/>
    <row r="149" ht="18" customHeight="1" x14ac:dyDescent="0.35"/>
    <row r="150" ht="18" customHeight="1" x14ac:dyDescent="0.35"/>
    <row r="151" ht="18" customHeight="1" x14ac:dyDescent="0.35"/>
    <row r="152" ht="18" customHeight="1" x14ac:dyDescent="0.35"/>
    <row r="153" ht="18" customHeight="1" x14ac:dyDescent="0.35"/>
    <row r="154" ht="18" customHeight="1" x14ac:dyDescent="0.35"/>
    <row r="155" ht="18" customHeight="1" x14ac:dyDescent="0.35"/>
    <row r="156" ht="18" customHeight="1" x14ac:dyDescent="0.35"/>
    <row r="157" ht="18" customHeight="1" x14ac:dyDescent="0.35"/>
    <row r="158" ht="18" customHeight="1" x14ac:dyDescent="0.35"/>
    <row r="159" ht="18" customHeight="1" x14ac:dyDescent="0.35"/>
    <row r="160" ht="18" customHeight="1" x14ac:dyDescent="0.35"/>
    <row r="161" ht="18" customHeight="1" x14ac:dyDescent="0.35"/>
    <row r="162" ht="18" customHeight="1" x14ac:dyDescent="0.35"/>
    <row r="163" ht="18" customHeight="1" x14ac:dyDescent="0.35"/>
    <row r="164" ht="18" customHeight="1" x14ac:dyDescent="0.35"/>
    <row r="165" ht="18" customHeight="1" x14ac:dyDescent="0.35"/>
    <row r="166" ht="18" customHeight="1" x14ac:dyDescent="0.35"/>
    <row r="167" ht="18" customHeight="1" x14ac:dyDescent="0.35"/>
    <row r="168" ht="18" customHeight="1" x14ac:dyDescent="0.35"/>
    <row r="169" ht="18" customHeight="1" x14ac:dyDescent="0.35"/>
    <row r="170" ht="18" customHeight="1" x14ac:dyDescent="0.35"/>
    <row r="171" ht="18" customHeight="1" x14ac:dyDescent="0.35"/>
    <row r="172" ht="18" customHeight="1" x14ac:dyDescent="0.35"/>
    <row r="173" ht="18" customHeight="1" x14ac:dyDescent="0.35"/>
    <row r="174" ht="18" customHeight="1" x14ac:dyDescent="0.35"/>
    <row r="175" ht="18" customHeight="1" x14ac:dyDescent="0.35"/>
    <row r="176" ht="18" customHeight="1" x14ac:dyDescent="0.35"/>
    <row r="177" ht="18" customHeight="1" x14ac:dyDescent="0.35"/>
    <row r="178" ht="18" customHeight="1" x14ac:dyDescent="0.35"/>
    <row r="179" ht="18" customHeight="1" x14ac:dyDescent="0.35"/>
    <row r="180" ht="18" customHeight="1" x14ac:dyDescent="0.35"/>
    <row r="181" ht="18" customHeight="1" x14ac:dyDescent="0.35"/>
    <row r="182" ht="18" customHeight="1" x14ac:dyDescent="0.35"/>
    <row r="183" ht="18" customHeight="1" x14ac:dyDescent="0.35"/>
    <row r="184" ht="18" customHeight="1" x14ac:dyDescent="0.35"/>
    <row r="185" ht="18" customHeight="1" x14ac:dyDescent="0.35"/>
    <row r="186" ht="18" customHeight="1" x14ac:dyDescent="0.35"/>
    <row r="187" ht="18" customHeight="1" x14ac:dyDescent="0.35"/>
    <row r="188" ht="18" customHeight="1" x14ac:dyDescent="0.35"/>
    <row r="189" ht="18" customHeight="1" x14ac:dyDescent="0.35"/>
    <row r="190" ht="18" customHeight="1" x14ac:dyDescent="0.35"/>
    <row r="191" ht="18" customHeight="1" x14ac:dyDescent="0.35"/>
    <row r="192" ht="18" customHeight="1" x14ac:dyDescent="0.35"/>
    <row r="193" ht="18" customHeight="1" x14ac:dyDescent="0.35"/>
    <row r="194" ht="18" customHeight="1" x14ac:dyDescent="0.35"/>
    <row r="195" ht="18" customHeight="1" x14ac:dyDescent="0.35"/>
    <row r="196" ht="18" customHeight="1" x14ac:dyDescent="0.35"/>
    <row r="197" ht="18" customHeight="1" x14ac:dyDescent="0.35"/>
    <row r="198" ht="18" customHeight="1" x14ac:dyDescent="0.35"/>
    <row r="199" ht="18" customHeight="1" x14ac:dyDescent="0.35"/>
    <row r="200" ht="18" customHeight="1" x14ac:dyDescent="0.35"/>
    <row r="201" ht="18" customHeight="1" x14ac:dyDescent="0.35"/>
    <row r="202" ht="18" customHeight="1" x14ac:dyDescent="0.35"/>
    <row r="203" ht="18" customHeight="1" x14ac:dyDescent="0.35"/>
    <row r="204" ht="18" customHeight="1" x14ac:dyDescent="0.35"/>
    <row r="205" ht="18" customHeight="1" x14ac:dyDescent="0.35"/>
    <row r="206" ht="18" customHeight="1" x14ac:dyDescent="0.35"/>
    <row r="207" ht="18" customHeight="1" x14ac:dyDescent="0.35"/>
    <row r="208" ht="18" customHeight="1" x14ac:dyDescent="0.35"/>
    <row r="209" ht="18" customHeight="1" x14ac:dyDescent="0.35"/>
    <row r="210" ht="18" customHeight="1" x14ac:dyDescent="0.35"/>
    <row r="211" ht="18" customHeight="1" x14ac:dyDescent="0.35"/>
    <row r="212" ht="18" customHeight="1" x14ac:dyDescent="0.35"/>
    <row r="213" ht="18" customHeight="1" x14ac:dyDescent="0.35"/>
    <row r="214" ht="18" customHeight="1" x14ac:dyDescent="0.35"/>
    <row r="215" ht="18" customHeight="1" x14ac:dyDescent="0.35"/>
    <row r="216" ht="18" customHeight="1" x14ac:dyDescent="0.35"/>
    <row r="217" ht="18" customHeight="1" x14ac:dyDescent="0.35"/>
    <row r="218" ht="18" customHeight="1" x14ac:dyDescent="0.35"/>
    <row r="219" ht="18" customHeight="1" x14ac:dyDescent="0.35"/>
    <row r="220" ht="18" customHeight="1" x14ac:dyDescent="0.35"/>
    <row r="221" ht="18" customHeight="1" x14ac:dyDescent="0.35"/>
    <row r="222" ht="18" customHeight="1" x14ac:dyDescent="0.35"/>
    <row r="223" ht="18" customHeight="1" x14ac:dyDescent="0.35"/>
    <row r="224" ht="18" customHeight="1" x14ac:dyDescent="0.35"/>
    <row r="225" ht="18" customHeight="1" x14ac:dyDescent="0.35"/>
    <row r="226" ht="18" customHeight="1" x14ac:dyDescent="0.35"/>
    <row r="227" ht="18" customHeight="1" x14ac:dyDescent="0.35"/>
    <row r="228" ht="18" customHeight="1" x14ac:dyDescent="0.35"/>
    <row r="229" ht="18" customHeight="1" x14ac:dyDescent="0.35"/>
    <row r="230" ht="18" customHeight="1" x14ac:dyDescent="0.35"/>
    <row r="231" ht="18" customHeight="1" x14ac:dyDescent="0.35"/>
    <row r="232" ht="18" customHeight="1" x14ac:dyDescent="0.35"/>
    <row r="233" ht="18" customHeight="1" x14ac:dyDescent="0.35"/>
    <row r="234" ht="18" customHeight="1" x14ac:dyDescent="0.35"/>
    <row r="235" ht="18" customHeight="1" x14ac:dyDescent="0.35"/>
    <row r="236" ht="18" customHeight="1" x14ac:dyDescent="0.35"/>
    <row r="237" ht="18" customHeight="1" x14ac:dyDescent="0.35"/>
    <row r="238" ht="18" customHeight="1" x14ac:dyDescent="0.35"/>
    <row r="239" ht="18" customHeight="1" x14ac:dyDescent="0.35"/>
    <row r="240" ht="18" customHeight="1" x14ac:dyDescent="0.35"/>
    <row r="241" ht="18" customHeight="1" x14ac:dyDescent="0.35"/>
    <row r="242" ht="18" customHeight="1" x14ac:dyDescent="0.35"/>
    <row r="243" ht="18" customHeight="1" x14ac:dyDescent="0.35"/>
    <row r="244" ht="18" customHeight="1" x14ac:dyDescent="0.35"/>
    <row r="245" ht="18" customHeight="1" x14ac:dyDescent="0.35"/>
    <row r="246" ht="18" customHeight="1" x14ac:dyDescent="0.35"/>
    <row r="247" ht="18" customHeight="1" x14ac:dyDescent="0.35"/>
    <row r="248" ht="18" customHeight="1" x14ac:dyDescent="0.35"/>
    <row r="249" ht="18" customHeight="1" x14ac:dyDescent="0.35"/>
    <row r="250" ht="18" customHeight="1" x14ac:dyDescent="0.35"/>
    <row r="251" ht="18" customHeight="1" x14ac:dyDescent="0.35"/>
    <row r="252" ht="18" customHeight="1" x14ac:dyDescent="0.35"/>
    <row r="253" ht="18" customHeight="1" x14ac:dyDescent="0.35"/>
    <row r="254" ht="18" customHeight="1" x14ac:dyDescent="0.35"/>
    <row r="255" ht="18" customHeight="1" x14ac:dyDescent="0.35"/>
    <row r="256" ht="18" customHeight="1" x14ac:dyDescent="0.35"/>
    <row r="257" ht="18" customHeight="1" x14ac:dyDescent="0.35"/>
    <row r="258" ht="18" customHeight="1" x14ac:dyDescent="0.35"/>
    <row r="259" ht="18" customHeight="1" x14ac:dyDescent="0.35"/>
    <row r="260" ht="18" customHeight="1" x14ac:dyDescent="0.35"/>
    <row r="261" ht="18" customHeight="1" x14ac:dyDescent="0.35"/>
    <row r="262" ht="18" customHeight="1" x14ac:dyDescent="0.35"/>
    <row r="263" ht="18" customHeight="1" x14ac:dyDescent="0.35"/>
    <row r="264" ht="18" customHeight="1" x14ac:dyDescent="0.35"/>
    <row r="265" ht="18" customHeight="1" x14ac:dyDescent="0.35"/>
    <row r="266" ht="18" customHeight="1" x14ac:dyDescent="0.35"/>
    <row r="267" ht="18" customHeight="1" x14ac:dyDescent="0.35"/>
    <row r="268" ht="18" customHeight="1" x14ac:dyDescent="0.35"/>
    <row r="269" ht="18" customHeight="1" x14ac:dyDescent="0.35"/>
    <row r="270" ht="18" customHeight="1" x14ac:dyDescent="0.35"/>
    <row r="271" ht="18" customHeight="1" x14ac:dyDescent="0.35"/>
    <row r="272" ht="18" customHeight="1" x14ac:dyDescent="0.35"/>
    <row r="273" ht="18" customHeight="1" x14ac:dyDescent="0.35"/>
    <row r="274" ht="18" customHeight="1" x14ac:dyDescent="0.35"/>
    <row r="275" ht="18" customHeight="1" x14ac:dyDescent="0.35"/>
    <row r="276" ht="18" customHeight="1" x14ac:dyDescent="0.35"/>
    <row r="277" ht="18" customHeight="1" x14ac:dyDescent="0.35"/>
    <row r="278" ht="18" customHeight="1" x14ac:dyDescent="0.35"/>
    <row r="279" ht="18" customHeight="1" x14ac:dyDescent="0.35"/>
    <row r="280" ht="18" customHeight="1" x14ac:dyDescent="0.35"/>
    <row r="281" ht="18" customHeight="1" x14ac:dyDescent="0.35"/>
    <row r="282" ht="18" customHeight="1" x14ac:dyDescent="0.35"/>
    <row r="283" ht="18" customHeight="1" x14ac:dyDescent="0.35"/>
    <row r="284" ht="18" customHeight="1" x14ac:dyDescent="0.35"/>
    <row r="285" ht="18" customHeight="1" x14ac:dyDescent="0.35"/>
    <row r="286" ht="18" customHeight="1" x14ac:dyDescent="0.35"/>
    <row r="287" ht="18" customHeight="1" x14ac:dyDescent="0.35"/>
    <row r="288" ht="18" customHeight="1" x14ac:dyDescent="0.35"/>
    <row r="289" ht="18" customHeight="1" x14ac:dyDescent="0.35"/>
    <row r="290" ht="18" customHeight="1" x14ac:dyDescent="0.35"/>
    <row r="291" ht="18" customHeight="1" x14ac:dyDescent="0.35"/>
    <row r="292" ht="18" customHeight="1" x14ac:dyDescent="0.35"/>
    <row r="293" ht="18" customHeight="1" x14ac:dyDescent="0.35"/>
    <row r="294" ht="18" customHeight="1" x14ac:dyDescent="0.35"/>
    <row r="295" ht="18" customHeight="1" x14ac:dyDescent="0.35"/>
    <row r="296" ht="18" customHeight="1" x14ac:dyDescent="0.35"/>
    <row r="297" ht="18" customHeight="1" x14ac:dyDescent="0.35"/>
    <row r="298" ht="18" customHeight="1" x14ac:dyDescent="0.35"/>
    <row r="299" ht="18" customHeight="1" x14ac:dyDescent="0.35"/>
    <row r="300" ht="18" customHeight="1" x14ac:dyDescent="0.35"/>
    <row r="301" ht="18" customHeight="1" x14ac:dyDescent="0.35"/>
    <row r="302" ht="18" customHeight="1" x14ac:dyDescent="0.35"/>
    <row r="303" ht="18" customHeight="1" x14ac:dyDescent="0.35"/>
    <row r="304" ht="18" customHeight="1" x14ac:dyDescent="0.35"/>
    <row r="305" ht="18" customHeight="1" x14ac:dyDescent="0.35"/>
    <row r="306" ht="18" customHeight="1" x14ac:dyDescent="0.35"/>
    <row r="307" ht="18" customHeight="1" x14ac:dyDescent="0.35"/>
    <row r="308" ht="18" customHeight="1" x14ac:dyDescent="0.35"/>
    <row r="309" ht="18" customHeight="1" x14ac:dyDescent="0.35"/>
    <row r="310" ht="18" customHeight="1" x14ac:dyDescent="0.35"/>
    <row r="311" ht="18" customHeight="1" x14ac:dyDescent="0.35"/>
    <row r="312" ht="18" customHeight="1" x14ac:dyDescent="0.35"/>
    <row r="313" ht="18" customHeight="1" x14ac:dyDescent="0.35"/>
    <row r="314" ht="18" customHeight="1" x14ac:dyDescent="0.35"/>
    <row r="315" ht="18" customHeight="1" x14ac:dyDescent="0.35"/>
    <row r="316" ht="18" customHeight="1" x14ac:dyDescent="0.35"/>
    <row r="317" ht="18" customHeight="1" x14ac:dyDescent="0.35"/>
    <row r="318" ht="18" customHeight="1" x14ac:dyDescent="0.35"/>
    <row r="319" ht="18" customHeight="1" x14ac:dyDescent="0.35"/>
    <row r="320" ht="18" customHeight="1" x14ac:dyDescent="0.35"/>
    <row r="321" ht="18" customHeight="1" x14ac:dyDescent="0.35"/>
    <row r="322" ht="18" customHeight="1" x14ac:dyDescent="0.35"/>
    <row r="323" ht="18" customHeight="1" x14ac:dyDescent="0.35"/>
    <row r="324" ht="18" customHeight="1" x14ac:dyDescent="0.35"/>
    <row r="325" ht="18" customHeight="1" x14ac:dyDescent="0.35"/>
    <row r="326" ht="18" customHeight="1" x14ac:dyDescent="0.35"/>
    <row r="327" ht="18" customHeight="1" x14ac:dyDescent="0.35"/>
    <row r="328" ht="18" customHeight="1" x14ac:dyDescent="0.35"/>
    <row r="329" ht="18" customHeight="1" x14ac:dyDescent="0.35"/>
    <row r="330" ht="18" customHeight="1" x14ac:dyDescent="0.35"/>
    <row r="331" ht="18" customHeight="1" x14ac:dyDescent="0.35"/>
    <row r="332" ht="18" customHeight="1" x14ac:dyDescent="0.35"/>
    <row r="333" ht="18" customHeight="1" x14ac:dyDescent="0.35"/>
    <row r="334" ht="18" customHeight="1" x14ac:dyDescent="0.35"/>
    <row r="335" ht="18" customHeight="1" x14ac:dyDescent="0.35"/>
    <row r="336" ht="18" customHeight="1" x14ac:dyDescent="0.35"/>
    <row r="337" ht="18" customHeight="1" x14ac:dyDescent="0.35"/>
    <row r="338" ht="18" customHeight="1" x14ac:dyDescent="0.35"/>
    <row r="339" ht="18" customHeight="1" x14ac:dyDescent="0.35"/>
    <row r="340" ht="18" customHeight="1" x14ac:dyDescent="0.35"/>
    <row r="341" ht="18" customHeight="1" x14ac:dyDescent="0.35"/>
    <row r="342" ht="18" customHeight="1" x14ac:dyDescent="0.35"/>
    <row r="343" ht="18" customHeight="1" x14ac:dyDescent="0.35"/>
    <row r="344" ht="18" customHeight="1" x14ac:dyDescent="0.35"/>
    <row r="345" ht="18" customHeight="1" x14ac:dyDescent="0.35"/>
    <row r="346" ht="18" customHeight="1" x14ac:dyDescent="0.35"/>
    <row r="347" ht="18" customHeight="1" x14ac:dyDescent="0.35"/>
    <row r="348" ht="18" customHeight="1" x14ac:dyDescent="0.35"/>
    <row r="349" ht="18" customHeight="1" x14ac:dyDescent="0.35"/>
    <row r="350" ht="18" customHeight="1" x14ac:dyDescent="0.35"/>
    <row r="351" ht="18" customHeight="1" x14ac:dyDescent="0.35"/>
    <row r="352" ht="18" customHeight="1" x14ac:dyDescent="0.35"/>
    <row r="353" ht="18" customHeight="1" x14ac:dyDescent="0.35"/>
    <row r="354" ht="18" customHeight="1" x14ac:dyDescent="0.35"/>
    <row r="355" ht="18" customHeight="1" x14ac:dyDescent="0.35"/>
    <row r="356" ht="18" customHeight="1" x14ac:dyDescent="0.35"/>
    <row r="357" ht="18" customHeight="1" x14ac:dyDescent="0.35"/>
    <row r="358" ht="18" customHeight="1" x14ac:dyDescent="0.35"/>
    <row r="359" ht="18" customHeight="1" x14ac:dyDescent="0.35"/>
    <row r="360" ht="18" customHeight="1" x14ac:dyDescent="0.35"/>
    <row r="361" ht="18" customHeight="1" x14ac:dyDescent="0.35"/>
    <row r="362" ht="18" customHeight="1" x14ac:dyDescent="0.35"/>
    <row r="363" ht="18" customHeight="1" x14ac:dyDescent="0.35"/>
    <row r="364" ht="18" customHeight="1" x14ac:dyDescent="0.35"/>
    <row r="365" ht="18" customHeight="1" x14ac:dyDescent="0.35"/>
    <row r="366" ht="18" customHeight="1" x14ac:dyDescent="0.35"/>
    <row r="367" ht="18" customHeight="1" x14ac:dyDescent="0.35"/>
    <row r="368" ht="18" customHeight="1" x14ac:dyDescent="0.35"/>
    <row r="369" ht="18" customHeight="1" x14ac:dyDescent="0.35"/>
    <row r="370" ht="18" customHeight="1" x14ac:dyDescent="0.35"/>
    <row r="371" ht="18" customHeight="1" x14ac:dyDescent="0.35"/>
    <row r="372" ht="18" customHeight="1" x14ac:dyDescent="0.35"/>
    <row r="373" ht="18" customHeight="1" x14ac:dyDescent="0.35"/>
    <row r="374" ht="18" customHeight="1" x14ac:dyDescent="0.35"/>
    <row r="375" ht="18" customHeight="1" x14ac:dyDescent="0.35"/>
    <row r="376" ht="18" customHeight="1" x14ac:dyDescent="0.35"/>
    <row r="377" ht="18" customHeight="1" x14ac:dyDescent="0.35"/>
    <row r="378" ht="18" customHeight="1" x14ac:dyDescent="0.35"/>
    <row r="379" ht="18" customHeight="1" x14ac:dyDescent="0.35"/>
    <row r="380" ht="18" customHeight="1" x14ac:dyDescent="0.35"/>
    <row r="381" ht="18" customHeight="1" x14ac:dyDescent="0.35"/>
    <row r="382" ht="18" customHeight="1" x14ac:dyDescent="0.35"/>
    <row r="383" ht="18" customHeight="1" x14ac:dyDescent="0.35"/>
    <row r="384" ht="18" customHeight="1" x14ac:dyDescent="0.35"/>
    <row r="385" ht="18" customHeight="1" x14ac:dyDescent="0.35"/>
    <row r="386" ht="18" customHeight="1" x14ac:dyDescent="0.35"/>
    <row r="387" ht="18" customHeight="1" x14ac:dyDescent="0.35"/>
    <row r="388" ht="18" customHeight="1" x14ac:dyDescent="0.35"/>
    <row r="389" ht="18" customHeight="1" x14ac:dyDescent="0.35"/>
    <row r="390" ht="18" customHeight="1" x14ac:dyDescent="0.35"/>
    <row r="391" ht="18" customHeight="1" x14ac:dyDescent="0.35"/>
    <row r="392" ht="18" customHeight="1" x14ac:dyDescent="0.35"/>
    <row r="393" ht="18" customHeight="1" x14ac:dyDescent="0.35"/>
    <row r="394" ht="18" customHeight="1" x14ac:dyDescent="0.35"/>
    <row r="395" ht="18" customHeight="1" x14ac:dyDescent="0.35"/>
    <row r="396" ht="18" customHeight="1" x14ac:dyDescent="0.35"/>
    <row r="397" ht="18" customHeight="1" x14ac:dyDescent="0.35"/>
    <row r="398" ht="18" customHeight="1" x14ac:dyDescent="0.35"/>
    <row r="399" ht="18" customHeight="1" x14ac:dyDescent="0.35"/>
    <row r="400" ht="18" customHeight="1" x14ac:dyDescent="0.35"/>
    <row r="401" ht="18" customHeight="1" x14ac:dyDescent="0.35"/>
    <row r="402" ht="18" customHeight="1" x14ac:dyDescent="0.35"/>
    <row r="403" ht="18" customHeight="1" x14ac:dyDescent="0.35"/>
    <row r="404" ht="18" customHeight="1" x14ac:dyDescent="0.35"/>
    <row r="405" ht="18" customHeight="1" x14ac:dyDescent="0.35"/>
    <row r="406" ht="18" customHeight="1" x14ac:dyDescent="0.35"/>
    <row r="407" ht="18" customHeight="1" x14ac:dyDescent="0.35"/>
    <row r="408" ht="18" customHeight="1" x14ac:dyDescent="0.35"/>
    <row r="409" ht="18" customHeight="1" x14ac:dyDescent="0.35"/>
    <row r="410" ht="18" customHeight="1" x14ac:dyDescent="0.35"/>
    <row r="411" ht="18" customHeight="1" x14ac:dyDescent="0.35"/>
    <row r="412" ht="18" customHeight="1" x14ac:dyDescent="0.35"/>
    <row r="413" ht="18" customHeight="1" x14ac:dyDescent="0.35"/>
    <row r="414" ht="18" customHeight="1" x14ac:dyDescent="0.35"/>
    <row r="415" ht="18" customHeight="1" x14ac:dyDescent="0.35"/>
    <row r="416" ht="18" customHeight="1" x14ac:dyDescent="0.35"/>
    <row r="417" ht="18" customHeight="1" x14ac:dyDescent="0.35"/>
    <row r="418" ht="18" customHeight="1" x14ac:dyDescent="0.35"/>
    <row r="419" ht="18" customHeight="1" x14ac:dyDescent="0.35"/>
    <row r="420" ht="18" customHeight="1" x14ac:dyDescent="0.35"/>
    <row r="421" ht="18" customHeight="1" x14ac:dyDescent="0.35"/>
    <row r="422" ht="18" customHeight="1" x14ac:dyDescent="0.35"/>
    <row r="423" ht="18" customHeight="1" x14ac:dyDescent="0.35"/>
    <row r="424" ht="18" customHeight="1" x14ac:dyDescent="0.35"/>
    <row r="425" ht="18" customHeight="1" x14ac:dyDescent="0.35"/>
    <row r="426" ht="18" customHeight="1" x14ac:dyDescent="0.35"/>
    <row r="427" ht="18" customHeight="1" x14ac:dyDescent="0.35"/>
    <row r="428" ht="18" customHeight="1" x14ac:dyDescent="0.35"/>
    <row r="429" ht="18" customHeight="1" x14ac:dyDescent="0.35"/>
    <row r="430" ht="18" customHeight="1" x14ac:dyDescent="0.35"/>
    <row r="431" ht="18" customHeight="1" x14ac:dyDescent="0.35"/>
    <row r="432" ht="18" customHeight="1" x14ac:dyDescent="0.35"/>
    <row r="433" ht="18" customHeight="1" x14ac:dyDescent="0.35"/>
    <row r="434" ht="18" customHeight="1" x14ac:dyDescent="0.35"/>
    <row r="435" ht="18" customHeight="1" x14ac:dyDescent="0.35"/>
    <row r="436" ht="18" customHeight="1" x14ac:dyDescent="0.35"/>
    <row r="437" ht="18" customHeight="1" x14ac:dyDescent="0.35"/>
    <row r="438" ht="18" customHeight="1" x14ac:dyDescent="0.35"/>
    <row r="439" ht="18" customHeight="1" x14ac:dyDescent="0.35"/>
    <row r="440" ht="18" customHeight="1" x14ac:dyDescent="0.35"/>
    <row r="441" ht="18" customHeight="1" x14ac:dyDescent="0.35"/>
    <row r="442" ht="18" customHeight="1" x14ac:dyDescent="0.35"/>
    <row r="443" ht="18" customHeight="1" x14ac:dyDescent="0.35"/>
    <row r="444" ht="18" customHeight="1" x14ac:dyDescent="0.35"/>
    <row r="445" ht="18" customHeight="1" x14ac:dyDescent="0.35"/>
    <row r="446" ht="18" customHeight="1" x14ac:dyDescent="0.35"/>
    <row r="447" ht="18" customHeight="1" x14ac:dyDescent="0.35"/>
    <row r="448" ht="18" customHeight="1" x14ac:dyDescent="0.35"/>
    <row r="449" ht="18" customHeight="1" x14ac:dyDescent="0.35"/>
    <row r="450" ht="18" customHeight="1" x14ac:dyDescent="0.35"/>
    <row r="451" ht="18" customHeight="1" x14ac:dyDescent="0.35"/>
    <row r="452" ht="18" customHeight="1" x14ac:dyDescent="0.35"/>
    <row r="453" ht="18" customHeight="1" x14ac:dyDescent="0.35"/>
    <row r="454" ht="18" customHeight="1" x14ac:dyDescent="0.35"/>
    <row r="455" ht="18" customHeight="1" x14ac:dyDescent="0.35"/>
    <row r="456" ht="18" customHeight="1" x14ac:dyDescent="0.35"/>
    <row r="457" ht="18" customHeight="1" x14ac:dyDescent="0.35"/>
    <row r="458" ht="18" customHeight="1" x14ac:dyDescent="0.35"/>
    <row r="459" ht="18" customHeight="1" x14ac:dyDescent="0.35"/>
    <row r="460" ht="18" customHeight="1" x14ac:dyDescent="0.35"/>
    <row r="461" ht="18" customHeight="1" x14ac:dyDescent="0.35"/>
    <row r="462" ht="18" customHeight="1" x14ac:dyDescent="0.35"/>
    <row r="463" ht="18" customHeight="1" x14ac:dyDescent="0.35"/>
    <row r="464" ht="18" customHeight="1" x14ac:dyDescent="0.35"/>
    <row r="465" ht="18" customHeight="1" x14ac:dyDescent="0.35"/>
    <row r="466" ht="18" customHeight="1" x14ac:dyDescent="0.35"/>
    <row r="467" ht="18" customHeight="1" x14ac:dyDescent="0.35"/>
    <row r="468" ht="18" customHeight="1" x14ac:dyDescent="0.35"/>
    <row r="469" ht="18" customHeight="1" x14ac:dyDescent="0.35"/>
    <row r="470" ht="18" customHeight="1" x14ac:dyDescent="0.35"/>
    <row r="471" ht="18" customHeight="1" x14ac:dyDescent="0.35"/>
    <row r="472" ht="18" customHeight="1" x14ac:dyDescent="0.35"/>
    <row r="473" ht="18" customHeight="1" x14ac:dyDescent="0.35"/>
    <row r="474" ht="18" customHeight="1" x14ac:dyDescent="0.35"/>
    <row r="475" ht="18" customHeight="1" x14ac:dyDescent="0.35"/>
    <row r="476" ht="18" customHeight="1" x14ac:dyDescent="0.35"/>
    <row r="477" ht="18" customHeight="1" x14ac:dyDescent="0.35"/>
    <row r="478" ht="18" customHeight="1" x14ac:dyDescent="0.35"/>
    <row r="479" ht="18" customHeight="1" x14ac:dyDescent="0.35"/>
    <row r="480" ht="18" customHeight="1" x14ac:dyDescent="0.35"/>
    <row r="481" ht="18" customHeight="1" x14ac:dyDescent="0.35"/>
    <row r="482" ht="18" customHeight="1" x14ac:dyDescent="0.35"/>
    <row r="483" ht="18" customHeight="1" x14ac:dyDescent="0.35"/>
    <row r="484" ht="18" customHeight="1" x14ac:dyDescent="0.35"/>
    <row r="485" ht="18" customHeight="1" x14ac:dyDescent="0.35"/>
    <row r="486" ht="18" customHeight="1" x14ac:dyDescent="0.35"/>
    <row r="487" ht="18" customHeight="1" x14ac:dyDescent="0.35"/>
    <row r="488" ht="18" customHeight="1" x14ac:dyDescent="0.35"/>
    <row r="489" ht="18" customHeight="1" x14ac:dyDescent="0.35"/>
    <row r="490" ht="18" customHeight="1" x14ac:dyDescent="0.35"/>
    <row r="491" ht="18" customHeight="1" x14ac:dyDescent="0.35"/>
    <row r="492" ht="18" customHeight="1" x14ac:dyDescent="0.35"/>
    <row r="493" ht="18" customHeight="1" x14ac:dyDescent="0.35"/>
    <row r="494" ht="18" customHeight="1" x14ac:dyDescent="0.35"/>
    <row r="495" ht="18" customHeight="1" x14ac:dyDescent="0.35"/>
    <row r="496" ht="18" customHeight="1" x14ac:dyDescent="0.35"/>
    <row r="497" ht="18" customHeight="1" x14ac:dyDescent="0.35"/>
    <row r="498" ht="18" customHeight="1" x14ac:dyDescent="0.35"/>
    <row r="499" ht="18" customHeight="1" x14ac:dyDescent="0.35"/>
    <row r="500" ht="18" customHeight="1" x14ac:dyDescent="0.35"/>
    <row r="501" ht="18" customHeight="1" x14ac:dyDescent="0.35"/>
    <row r="502" ht="18" customHeight="1" x14ac:dyDescent="0.35"/>
    <row r="503" ht="18" customHeight="1" x14ac:dyDescent="0.35"/>
    <row r="504" ht="18" customHeight="1" x14ac:dyDescent="0.35"/>
    <row r="505" ht="18" customHeight="1" x14ac:dyDescent="0.35"/>
    <row r="506" ht="18" customHeight="1" x14ac:dyDescent="0.35"/>
    <row r="507" ht="18" customHeight="1" x14ac:dyDescent="0.35"/>
    <row r="508" ht="18" customHeight="1" x14ac:dyDescent="0.35"/>
    <row r="509" ht="18" customHeight="1" x14ac:dyDescent="0.35"/>
    <row r="510" ht="18" customHeight="1" x14ac:dyDescent="0.35"/>
    <row r="511" ht="18" customHeight="1" x14ac:dyDescent="0.35"/>
    <row r="512" ht="18" customHeight="1" x14ac:dyDescent="0.35"/>
    <row r="513" ht="18" customHeight="1" x14ac:dyDescent="0.35"/>
    <row r="514" ht="18" customHeight="1" x14ac:dyDescent="0.35"/>
    <row r="515" ht="18" customHeight="1" x14ac:dyDescent="0.35"/>
    <row r="516" ht="18" customHeight="1" x14ac:dyDescent="0.35"/>
    <row r="517" ht="18" customHeight="1" x14ac:dyDescent="0.35"/>
    <row r="518" ht="18" customHeight="1" x14ac:dyDescent="0.35"/>
    <row r="519" ht="18" customHeight="1" x14ac:dyDescent="0.35"/>
    <row r="520" ht="18" customHeight="1" x14ac:dyDescent="0.35"/>
    <row r="521" ht="18" customHeight="1" x14ac:dyDescent="0.35"/>
    <row r="522" ht="18" customHeight="1" x14ac:dyDescent="0.35"/>
    <row r="523" ht="18" customHeight="1" x14ac:dyDescent="0.35"/>
    <row r="524" ht="18" customHeight="1" x14ac:dyDescent="0.35"/>
    <row r="525" ht="18" customHeight="1" x14ac:dyDescent="0.35"/>
    <row r="526" ht="18" customHeight="1" x14ac:dyDescent="0.35"/>
    <row r="527" ht="18" customHeight="1" x14ac:dyDescent="0.35"/>
    <row r="528" ht="18" customHeight="1" x14ac:dyDescent="0.35"/>
    <row r="529" ht="18" customHeight="1" x14ac:dyDescent="0.35"/>
    <row r="530" ht="18" customHeight="1" x14ac:dyDescent="0.35"/>
    <row r="531" ht="18" customHeight="1" x14ac:dyDescent="0.35"/>
    <row r="532" ht="18" customHeight="1" x14ac:dyDescent="0.35"/>
    <row r="533" ht="18" customHeight="1" x14ac:dyDescent="0.35"/>
    <row r="534" ht="18" customHeight="1" x14ac:dyDescent="0.35"/>
    <row r="535" ht="18" customHeight="1" x14ac:dyDescent="0.35"/>
    <row r="536" ht="18" customHeight="1" x14ac:dyDescent="0.35"/>
    <row r="537" ht="18" customHeight="1" x14ac:dyDescent="0.35"/>
    <row r="538" ht="18" customHeight="1" x14ac:dyDescent="0.35"/>
    <row r="539" ht="18" customHeight="1" x14ac:dyDescent="0.35"/>
    <row r="540" ht="18" customHeight="1" x14ac:dyDescent="0.35"/>
    <row r="541" ht="18" customHeight="1" x14ac:dyDescent="0.35"/>
    <row r="542" ht="18" customHeight="1" x14ac:dyDescent="0.35"/>
    <row r="543" ht="18" customHeight="1" x14ac:dyDescent="0.35"/>
    <row r="544" ht="18" customHeight="1" x14ac:dyDescent="0.35"/>
    <row r="545" ht="18" customHeight="1" x14ac:dyDescent="0.35"/>
    <row r="546" ht="18" customHeight="1" x14ac:dyDescent="0.35"/>
    <row r="547" ht="18" customHeight="1" x14ac:dyDescent="0.35"/>
    <row r="548" ht="18" customHeight="1" x14ac:dyDescent="0.35"/>
    <row r="549" ht="18" customHeight="1" x14ac:dyDescent="0.35"/>
    <row r="550" ht="18" customHeight="1" x14ac:dyDescent="0.35"/>
    <row r="551" ht="18" customHeight="1" x14ac:dyDescent="0.35"/>
    <row r="552" ht="18" customHeight="1" x14ac:dyDescent="0.35"/>
    <row r="553" ht="18" customHeight="1" x14ac:dyDescent="0.35"/>
    <row r="554" ht="18" customHeight="1" x14ac:dyDescent="0.35"/>
    <row r="555" ht="18" customHeight="1" x14ac:dyDescent="0.35"/>
    <row r="556" ht="18" customHeight="1" x14ac:dyDescent="0.35"/>
    <row r="557" ht="18" customHeight="1" x14ac:dyDescent="0.35"/>
    <row r="558" ht="18" customHeight="1" x14ac:dyDescent="0.35"/>
    <row r="559" ht="18" customHeight="1" x14ac:dyDescent="0.35"/>
    <row r="560" ht="18" customHeight="1" x14ac:dyDescent="0.35"/>
    <row r="561" ht="18" customHeight="1" x14ac:dyDescent="0.35"/>
    <row r="562" ht="18" customHeight="1" x14ac:dyDescent="0.35"/>
    <row r="563" ht="18" customHeight="1" x14ac:dyDescent="0.35"/>
    <row r="564" ht="18" customHeight="1" x14ac:dyDescent="0.35"/>
    <row r="565" ht="18" customHeight="1" x14ac:dyDescent="0.35"/>
    <row r="566" ht="18" customHeight="1" x14ac:dyDescent="0.35"/>
    <row r="567" ht="18" customHeight="1" x14ac:dyDescent="0.35"/>
    <row r="568" ht="18" customHeight="1" x14ac:dyDescent="0.35"/>
    <row r="569" ht="18" customHeight="1" x14ac:dyDescent="0.35"/>
    <row r="570" ht="18" customHeight="1" x14ac:dyDescent="0.35"/>
    <row r="571" ht="18" customHeight="1" x14ac:dyDescent="0.35"/>
    <row r="572" ht="18" customHeight="1" x14ac:dyDescent="0.35"/>
    <row r="573" ht="18" customHeight="1" x14ac:dyDescent="0.35"/>
    <row r="574" ht="18" customHeight="1" x14ac:dyDescent="0.35"/>
    <row r="575" ht="18" customHeight="1" x14ac:dyDescent="0.35"/>
    <row r="576" ht="18" customHeight="1" x14ac:dyDescent="0.35"/>
    <row r="577" ht="18" customHeight="1" x14ac:dyDescent="0.35"/>
    <row r="578" ht="18" customHeight="1" x14ac:dyDescent="0.35"/>
    <row r="579" ht="18" customHeight="1" x14ac:dyDescent="0.35"/>
    <row r="580" ht="18" customHeight="1" x14ac:dyDescent="0.35"/>
    <row r="581" ht="18" customHeight="1" x14ac:dyDescent="0.35"/>
    <row r="582" ht="18" customHeight="1" x14ac:dyDescent="0.35"/>
    <row r="583" ht="18" customHeight="1" x14ac:dyDescent="0.35"/>
    <row r="584" ht="18" customHeight="1" x14ac:dyDescent="0.35"/>
    <row r="585" ht="18" customHeight="1" x14ac:dyDescent="0.35"/>
    <row r="586" ht="18" customHeight="1" x14ac:dyDescent="0.35"/>
    <row r="587" ht="18" customHeight="1" x14ac:dyDescent="0.35"/>
    <row r="588" ht="18" customHeight="1" x14ac:dyDescent="0.35"/>
    <row r="589" ht="18" customHeight="1" x14ac:dyDescent="0.35"/>
    <row r="590" ht="18" customHeight="1" x14ac:dyDescent="0.35"/>
    <row r="591" ht="18" customHeight="1" x14ac:dyDescent="0.35"/>
    <row r="592" ht="18" customHeight="1" x14ac:dyDescent="0.35"/>
    <row r="593" ht="18" customHeight="1" x14ac:dyDescent="0.35"/>
    <row r="594" ht="18" customHeight="1" x14ac:dyDescent="0.35"/>
    <row r="595" ht="18" customHeight="1" x14ac:dyDescent="0.35"/>
    <row r="596" ht="18" customHeight="1" x14ac:dyDescent="0.35"/>
    <row r="597" ht="18" customHeight="1" x14ac:dyDescent="0.35"/>
    <row r="598" ht="18" customHeight="1" x14ac:dyDescent="0.35"/>
    <row r="599" ht="18" customHeight="1" x14ac:dyDescent="0.35"/>
    <row r="600" ht="18" customHeight="1" x14ac:dyDescent="0.35"/>
    <row r="601" ht="18" customHeight="1" x14ac:dyDescent="0.35"/>
    <row r="602" ht="18" customHeight="1" x14ac:dyDescent="0.35"/>
    <row r="603" ht="18" customHeight="1" x14ac:dyDescent="0.35"/>
    <row r="604" ht="18" customHeight="1" x14ac:dyDescent="0.35"/>
    <row r="605" ht="18" customHeight="1" x14ac:dyDescent="0.35"/>
    <row r="606" ht="18" customHeight="1" x14ac:dyDescent="0.35"/>
    <row r="607" ht="18" customHeight="1" x14ac:dyDescent="0.35"/>
    <row r="608" ht="18" customHeight="1" x14ac:dyDescent="0.35"/>
    <row r="609" ht="18" customHeight="1" x14ac:dyDescent="0.35"/>
    <row r="610" ht="18" customHeight="1" x14ac:dyDescent="0.35"/>
    <row r="611" ht="18" customHeight="1" x14ac:dyDescent="0.35"/>
    <row r="612" ht="18" customHeight="1" x14ac:dyDescent="0.35"/>
    <row r="613" ht="18" customHeight="1" x14ac:dyDescent="0.35"/>
    <row r="614" ht="18" customHeight="1" x14ac:dyDescent="0.35"/>
    <row r="615" ht="18" customHeight="1" x14ac:dyDescent="0.35"/>
    <row r="616" ht="18" customHeight="1" x14ac:dyDescent="0.35"/>
    <row r="617" ht="18" customHeight="1" x14ac:dyDescent="0.35"/>
    <row r="618" ht="18" customHeight="1" x14ac:dyDescent="0.35"/>
    <row r="619" ht="18" customHeight="1" x14ac:dyDescent="0.35"/>
    <row r="620" ht="18" customHeight="1" x14ac:dyDescent="0.35"/>
    <row r="621" ht="18" customHeight="1" x14ac:dyDescent="0.35"/>
    <row r="622" ht="18" customHeight="1" x14ac:dyDescent="0.35"/>
    <row r="623" ht="18" customHeight="1" x14ac:dyDescent="0.35"/>
    <row r="624" ht="18" customHeight="1" x14ac:dyDescent="0.35"/>
    <row r="625" ht="18" customHeight="1" x14ac:dyDescent="0.35"/>
    <row r="626" ht="18" customHeight="1" x14ac:dyDescent="0.35"/>
    <row r="627" ht="18" customHeight="1" x14ac:dyDescent="0.35"/>
    <row r="628" ht="18" customHeight="1" x14ac:dyDescent="0.35"/>
    <row r="629" ht="18" customHeight="1" x14ac:dyDescent="0.35"/>
    <row r="630" ht="18" customHeight="1" x14ac:dyDescent="0.35"/>
    <row r="631" ht="18" customHeight="1" x14ac:dyDescent="0.35"/>
    <row r="632" ht="18" customHeight="1" x14ac:dyDescent="0.35"/>
    <row r="633" ht="18" customHeight="1" x14ac:dyDescent="0.35"/>
    <row r="634" ht="18" customHeight="1" x14ac:dyDescent="0.35"/>
    <row r="635" ht="18" customHeight="1" x14ac:dyDescent="0.35"/>
    <row r="636" ht="18" customHeight="1" x14ac:dyDescent="0.35"/>
    <row r="637" ht="18" customHeight="1" x14ac:dyDescent="0.35"/>
    <row r="638" ht="18" customHeight="1" x14ac:dyDescent="0.35"/>
    <row r="639" ht="18" customHeight="1" x14ac:dyDescent="0.35"/>
    <row r="640" ht="18" customHeight="1" x14ac:dyDescent="0.35"/>
    <row r="641" ht="18" customHeight="1" x14ac:dyDescent="0.35"/>
    <row r="642" ht="18" customHeight="1" x14ac:dyDescent="0.35"/>
    <row r="643" ht="18" customHeight="1" x14ac:dyDescent="0.35"/>
    <row r="644" ht="18" customHeight="1" x14ac:dyDescent="0.35"/>
    <row r="645" ht="18" customHeight="1" x14ac:dyDescent="0.35"/>
    <row r="646" ht="18" customHeight="1" x14ac:dyDescent="0.35"/>
    <row r="647" ht="18" customHeight="1" x14ac:dyDescent="0.35"/>
    <row r="648" ht="18" customHeight="1" x14ac:dyDescent="0.35"/>
    <row r="649" ht="18" customHeight="1" x14ac:dyDescent="0.35"/>
    <row r="650" ht="18" customHeight="1" x14ac:dyDescent="0.35"/>
    <row r="651" ht="18" customHeight="1" x14ac:dyDescent="0.35"/>
    <row r="652" ht="18" customHeight="1" x14ac:dyDescent="0.35"/>
    <row r="653" ht="18" customHeight="1" x14ac:dyDescent="0.35"/>
    <row r="654" ht="18" customHeight="1" x14ac:dyDescent="0.35"/>
    <row r="655" ht="18" customHeight="1" x14ac:dyDescent="0.35"/>
    <row r="656" ht="18" customHeight="1" x14ac:dyDescent="0.35"/>
    <row r="657" ht="18" customHeight="1" x14ac:dyDescent="0.35"/>
    <row r="658" ht="18" customHeight="1" x14ac:dyDescent="0.35"/>
    <row r="659" ht="18" customHeight="1" x14ac:dyDescent="0.35"/>
    <row r="660" ht="18" customHeight="1" x14ac:dyDescent="0.35"/>
    <row r="661" ht="18" customHeight="1" x14ac:dyDescent="0.35"/>
    <row r="662" ht="18" customHeight="1" x14ac:dyDescent="0.35"/>
    <row r="663" ht="18" customHeight="1" x14ac:dyDescent="0.35"/>
    <row r="664" ht="18" customHeight="1" x14ac:dyDescent="0.35"/>
    <row r="665" ht="18" customHeight="1" x14ac:dyDescent="0.35"/>
    <row r="666" ht="18" customHeight="1" x14ac:dyDescent="0.35"/>
    <row r="667" ht="18" customHeight="1" x14ac:dyDescent="0.35"/>
    <row r="668" ht="18" customHeight="1" x14ac:dyDescent="0.35"/>
    <row r="669" ht="18" customHeight="1" x14ac:dyDescent="0.35"/>
    <row r="670" ht="18" customHeight="1" x14ac:dyDescent="0.35"/>
    <row r="671" ht="18" customHeight="1" x14ac:dyDescent="0.35"/>
    <row r="672" ht="18" customHeight="1" x14ac:dyDescent="0.35"/>
    <row r="673" ht="18" customHeight="1" x14ac:dyDescent="0.35"/>
    <row r="674" ht="18" customHeight="1" x14ac:dyDescent="0.35"/>
    <row r="675" ht="18" customHeight="1" x14ac:dyDescent="0.35"/>
    <row r="676" ht="18" customHeight="1" x14ac:dyDescent="0.35"/>
    <row r="677" ht="18" customHeight="1" x14ac:dyDescent="0.35"/>
    <row r="678" ht="18" customHeight="1" x14ac:dyDescent="0.35"/>
    <row r="679" ht="18" customHeight="1" x14ac:dyDescent="0.35"/>
    <row r="680" ht="18" customHeight="1" x14ac:dyDescent="0.35"/>
    <row r="681" ht="18" customHeight="1" x14ac:dyDescent="0.35"/>
    <row r="682" ht="18" customHeight="1" x14ac:dyDescent="0.35"/>
    <row r="683" ht="18" customHeight="1" x14ac:dyDescent="0.35"/>
    <row r="684" ht="18" customHeight="1" x14ac:dyDescent="0.35"/>
    <row r="685" ht="18" customHeight="1" x14ac:dyDescent="0.35"/>
    <row r="686" ht="18" customHeight="1" x14ac:dyDescent="0.35"/>
    <row r="687" ht="18" customHeight="1" x14ac:dyDescent="0.35"/>
    <row r="688" ht="18" customHeight="1" x14ac:dyDescent="0.35"/>
    <row r="689" ht="18" customHeight="1" x14ac:dyDescent="0.35"/>
    <row r="690" ht="18" customHeight="1" x14ac:dyDescent="0.35"/>
    <row r="691" ht="18" customHeight="1" x14ac:dyDescent="0.35"/>
    <row r="692" ht="18" customHeight="1" x14ac:dyDescent="0.35"/>
    <row r="693" ht="18" customHeight="1" x14ac:dyDescent="0.35"/>
    <row r="694" ht="18" customHeight="1" x14ac:dyDescent="0.35"/>
    <row r="695" ht="18" customHeight="1" x14ac:dyDescent="0.35"/>
    <row r="696" ht="18" customHeight="1" x14ac:dyDescent="0.35"/>
    <row r="697" ht="18" customHeight="1" x14ac:dyDescent="0.35"/>
    <row r="698" ht="18" customHeight="1" x14ac:dyDescent="0.35"/>
    <row r="699" ht="18" customHeight="1" x14ac:dyDescent="0.35"/>
    <row r="700" ht="18" customHeight="1" x14ac:dyDescent="0.35"/>
    <row r="701" ht="18" customHeight="1" x14ac:dyDescent="0.35"/>
    <row r="702" ht="18" customHeight="1" x14ac:dyDescent="0.35"/>
    <row r="703" ht="18" customHeight="1" x14ac:dyDescent="0.35"/>
    <row r="704" ht="18" customHeight="1" x14ac:dyDescent="0.35"/>
    <row r="705" ht="18" customHeight="1" x14ac:dyDescent="0.35"/>
    <row r="706" ht="18" customHeight="1" x14ac:dyDescent="0.35"/>
    <row r="707" ht="18" customHeight="1" x14ac:dyDescent="0.35"/>
    <row r="708" ht="18" customHeight="1" x14ac:dyDescent="0.35"/>
    <row r="709" ht="18" customHeight="1" x14ac:dyDescent="0.35"/>
    <row r="710" ht="18" customHeight="1" x14ac:dyDescent="0.35"/>
    <row r="711" ht="18" customHeight="1" x14ac:dyDescent="0.35"/>
    <row r="712" ht="18" customHeight="1" x14ac:dyDescent="0.35"/>
    <row r="713" ht="18" customHeight="1" x14ac:dyDescent="0.35"/>
    <row r="714" ht="18" customHeight="1" x14ac:dyDescent="0.35"/>
    <row r="715" ht="18" customHeight="1" x14ac:dyDescent="0.35"/>
    <row r="716" ht="18" customHeight="1" x14ac:dyDescent="0.35"/>
    <row r="717" ht="18" customHeight="1" x14ac:dyDescent="0.35"/>
    <row r="718" ht="18" customHeight="1" x14ac:dyDescent="0.35"/>
    <row r="719" ht="18" customHeight="1" x14ac:dyDescent="0.35"/>
    <row r="720" ht="18" customHeight="1" x14ac:dyDescent="0.35"/>
    <row r="721" ht="18" customHeight="1" x14ac:dyDescent="0.35"/>
    <row r="722" ht="18" customHeight="1" x14ac:dyDescent="0.35"/>
    <row r="723" ht="18" customHeight="1" x14ac:dyDescent="0.35"/>
    <row r="724" ht="18" customHeight="1" x14ac:dyDescent="0.35"/>
    <row r="725" ht="18" customHeight="1" x14ac:dyDescent="0.35"/>
    <row r="726" ht="18" customHeight="1" x14ac:dyDescent="0.35"/>
    <row r="727" ht="18" customHeight="1" x14ac:dyDescent="0.35"/>
    <row r="728" ht="18" customHeight="1" x14ac:dyDescent="0.35"/>
    <row r="729" ht="18" customHeight="1" x14ac:dyDescent="0.35"/>
    <row r="730" ht="18" customHeight="1" x14ac:dyDescent="0.35"/>
    <row r="731" ht="18" customHeight="1" x14ac:dyDescent="0.35"/>
    <row r="732" ht="18" customHeight="1" x14ac:dyDescent="0.35"/>
    <row r="733" ht="18" customHeight="1" x14ac:dyDescent="0.35"/>
    <row r="734" ht="18" customHeight="1" x14ac:dyDescent="0.35"/>
    <row r="735" ht="18" customHeight="1" x14ac:dyDescent="0.35"/>
    <row r="736" ht="18" customHeight="1" x14ac:dyDescent="0.35"/>
    <row r="737" ht="18" customHeight="1" x14ac:dyDescent="0.35"/>
    <row r="738" ht="18" customHeight="1" x14ac:dyDescent="0.35"/>
    <row r="739" ht="18" customHeight="1" x14ac:dyDescent="0.35"/>
    <row r="740" ht="18" customHeight="1" x14ac:dyDescent="0.35"/>
    <row r="741" ht="18" customHeight="1" x14ac:dyDescent="0.35"/>
    <row r="742" ht="18" customHeight="1" x14ac:dyDescent="0.35"/>
    <row r="743" ht="18" customHeight="1" x14ac:dyDescent="0.35"/>
    <row r="744" ht="18" customHeight="1" x14ac:dyDescent="0.35"/>
    <row r="745" ht="18" customHeight="1" x14ac:dyDescent="0.35"/>
    <row r="746" ht="18" customHeight="1" x14ac:dyDescent="0.35"/>
    <row r="747" ht="18" customHeight="1" x14ac:dyDescent="0.35"/>
    <row r="748" ht="18" customHeight="1" x14ac:dyDescent="0.35"/>
    <row r="749" ht="18" customHeight="1" x14ac:dyDescent="0.35"/>
    <row r="750" ht="18" customHeight="1" x14ac:dyDescent="0.35"/>
    <row r="751" ht="18" customHeight="1" x14ac:dyDescent="0.35"/>
    <row r="752" ht="18" customHeight="1" x14ac:dyDescent="0.35"/>
    <row r="753" ht="18" customHeight="1" x14ac:dyDescent="0.35"/>
    <row r="754" ht="18" customHeight="1" x14ac:dyDescent="0.35"/>
    <row r="755" ht="18" customHeight="1" x14ac:dyDescent="0.35"/>
    <row r="756" ht="18" customHeight="1" x14ac:dyDescent="0.35"/>
    <row r="757" ht="18" customHeight="1" x14ac:dyDescent="0.35"/>
    <row r="758" ht="18" customHeight="1" x14ac:dyDescent="0.35"/>
    <row r="759" ht="18" customHeight="1" x14ac:dyDescent="0.35"/>
    <row r="760" ht="18" customHeight="1" x14ac:dyDescent="0.35"/>
    <row r="761" ht="18" customHeight="1" x14ac:dyDescent="0.35"/>
    <row r="762" ht="18" customHeight="1" x14ac:dyDescent="0.35"/>
    <row r="763" ht="18" customHeight="1" x14ac:dyDescent="0.35"/>
    <row r="764" ht="18" customHeight="1" x14ac:dyDescent="0.35"/>
    <row r="765" ht="18" customHeight="1" x14ac:dyDescent="0.35"/>
    <row r="766" ht="18" customHeight="1" x14ac:dyDescent="0.35"/>
    <row r="767" ht="18" customHeight="1" x14ac:dyDescent="0.35"/>
    <row r="768" ht="18" customHeight="1" x14ac:dyDescent="0.35"/>
    <row r="769" ht="18" customHeight="1" x14ac:dyDescent="0.35"/>
    <row r="770" ht="18" customHeight="1" x14ac:dyDescent="0.35"/>
    <row r="771" ht="18" customHeight="1" x14ac:dyDescent="0.35"/>
    <row r="772" ht="18" customHeight="1" x14ac:dyDescent="0.35"/>
    <row r="773" ht="18" customHeight="1" x14ac:dyDescent="0.35"/>
    <row r="774" ht="18" customHeight="1" x14ac:dyDescent="0.35"/>
    <row r="775" ht="18" customHeight="1" x14ac:dyDescent="0.35"/>
    <row r="776" ht="18" customHeight="1" x14ac:dyDescent="0.35"/>
    <row r="777" ht="18" customHeight="1" x14ac:dyDescent="0.35"/>
    <row r="778" ht="18" customHeight="1" x14ac:dyDescent="0.35"/>
    <row r="779" ht="18" customHeight="1" x14ac:dyDescent="0.35"/>
    <row r="780" ht="18" customHeight="1" x14ac:dyDescent="0.35"/>
    <row r="781" ht="18" customHeight="1" x14ac:dyDescent="0.35"/>
    <row r="782" ht="18" customHeight="1" x14ac:dyDescent="0.35"/>
    <row r="783" ht="18" customHeight="1" x14ac:dyDescent="0.35"/>
    <row r="784" ht="18" customHeight="1" x14ac:dyDescent="0.35"/>
    <row r="785" ht="18" customHeight="1" x14ac:dyDescent="0.35"/>
    <row r="786" ht="18" customHeight="1" x14ac:dyDescent="0.35"/>
    <row r="787" ht="18" customHeight="1" x14ac:dyDescent="0.35"/>
    <row r="788" ht="18" customHeight="1" x14ac:dyDescent="0.35"/>
    <row r="789" ht="18" customHeight="1" x14ac:dyDescent="0.35"/>
    <row r="790" ht="18" customHeight="1" x14ac:dyDescent="0.35"/>
    <row r="791" ht="18" customHeight="1" x14ac:dyDescent="0.35"/>
    <row r="792" ht="18" customHeight="1" x14ac:dyDescent="0.35"/>
    <row r="793" ht="18" customHeight="1" x14ac:dyDescent="0.35"/>
    <row r="794" ht="18" customHeight="1" x14ac:dyDescent="0.35"/>
    <row r="795" ht="18" customHeight="1" x14ac:dyDescent="0.35"/>
    <row r="796" ht="18" customHeight="1" x14ac:dyDescent="0.35"/>
    <row r="797" ht="18" customHeight="1" x14ac:dyDescent="0.35"/>
    <row r="798" ht="18" customHeight="1" x14ac:dyDescent="0.35"/>
    <row r="799" ht="18" customHeight="1" x14ac:dyDescent="0.35"/>
    <row r="800" ht="18" customHeight="1" x14ac:dyDescent="0.35"/>
    <row r="801" ht="18" customHeight="1" x14ac:dyDescent="0.35"/>
    <row r="802" ht="18" customHeight="1" x14ac:dyDescent="0.35"/>
    <row r="803" ht="18" customHeight="1" x14ac:dyDescent="0.35"/>
    <row r="804" ht="18" customHeight="1" x14ac:dyDescent="0.35"/>
    <row r="805" ht="18" customHeight="1" x14ac:dyDescent="0.35"/>
    <row r="806" ht="18" customHeight="1" x14ac:dyDescent="0.35"/>
    <row r="807" ht="18" customHeight="1" x14ac:dyDescent="0.35"/>
    <row r="808" ht="18" customHeight="1" x14ac:dyDescent="0.35"/>
    <row r="809" ht="18" customHeight="1" x14ac:dyDescent="0.35"/>
    <row r="810" ht="18" customHeight="1" x14ac:dyDescent="0.35"/>
    <row r="811" ht="18" customHeight="1" x14ac:dyDescent="0.35"/>
    <row r="812" ht="18" customHeight="1" x14ac:dyDescent="0.35"/>
    <row r="813" ht="18" customHeight="1" x14ac:dyDescent="0.35"/>
    <row r="814" ht="18" customHeight="1" x14ac:dyDescent="0.35"/>
    <row r="815" ht="18" customHeight="1" x14ac:dyDescent="0.35"/>
    <row r="816" ht="18" customHeight="1" x14ac:dyDescent="0.35"/>
    <row r="817" ht="18" customHeight="1" x14ac:dyDescent="0.35"/>
    <row r="818" ht="18" customHeight="1" x14ac:dyDescent="0.35"/>
    <row r="819" ht="18" customHeight="1" x14ac:dyDescent="0.35"/>
    <row r="820" ht="18" customHeight="1" x14ac:dyDescent="0.35"/>
    <row r="821" ht="18" customHeight="1" x14ac:dyDescent="0.35"/>
    <row r="822" ht="18" customHeight="1" x14ac:dyDescent="0.35"/>
    <row r="823" ht="18" customHeight="1" x14ac:dyDescent="0.35"/>
    <row r="824" ht="18" customHeight="1" x14ac:dyDescent="0.35"/>
    <row r="825" ht="18" customHeight="1" x14ac:dyDescent="0.35"/>
    <row r="826" ht="18" customHeight="1" x14ac:dyDescent="0.35"/>
    <row r="827" ht="18" customHeight="1" x14ac:dyDescent="0.35"/>
    <row r="828" ht="18" customHeight="1" x14ac:dyDescent="0.35"/>
    <row r="829" ht="18" customHeight="1" x14ac:dyDescent="0.35"/>
    <row r="830" ht="18" customHeight="1" x14ac:dyDescent="0.35"/>
    <row r="831" ht="18" customHeight="1" x14ac:dyDescent="0.35"/>
    <row r="832" ht="18" customHeight="1" x14ac:dyDescent="0.35"/>
    <row r="833" ht="18" customHeight="1" x14ac:dyDescent="0.35"/>
    <row r="834" ht="18" customHeight="1" x14ac:dyDescent="0.35"/>
    <row r="835" ht="18" customHeight="1" x14ac:dyDescent="0.35"/>
    <row r="836" ht="18" customHeight="1" x14ac:dyDescent="0.35"/>
    <row r="837" ht="18" customHeight="1" x14ac:dyDescent="0.35"/>
    <row r="838" ht="18" customHeight="1" x14ac:dyDescent="0.35"/>
    <row r="839" ht="18" customHeight="1" x14ac:dyDescent="0.35"/>
    <row r="840" ht="18" customHeight="1" x14ac:dyDescent="0.35"/>
    <row r="841" ht="18" customHeight="1" x14ac:dyDescent="0.35"/>
    <row r="842" ht="18" customHeight="1" x14ac:dyDescent="0.35"/>
    <row r="843" ht="18" customHeight="1" x14ac:dyDescent="0.35"/>
    <row r="844" ht="18" customHeight="1" x14ac:dyDescent="0.35"/>
    <row r="845" ht="18" customHeight="1" x14ac:dyDescent="0.35"/>
    <row r="846" ht="18" customHeight="1" x14ac:dyDescent="0.35"/>
    <row r="847" ht="18" customHeight="1" x14ac:dyDescent="0.35"/>
    <row r="848" ht="18" customHeight="1" x14ac:dyDescent="0.35"/>
    <row r="849" ht="18" customHeight="1" x14ac:dyDescent="0.35"/>
    <row r="850" ht="18" customHeight="1" x14ac:dyDescent="0.35"/>
    <row r="851" ht="18" customHeight="1" x14ac:dyDescent="0.35"/>
    <row r="852" ht="18" customHeight="1" x14ac:dyDescent="0.35"/>
    <row r="853" ht="18" customHeight="1" x14ac:dyDescent="0.35"/>
    <row r="854" ht="18" customHeight="1" x14ac:dyDescent="0.35"/>
    <row r="855" ht="18" customHeight="1" x14ac:dyDescent="0.35"/>
    <row r="856" ht="18" customHeight="1" x14ac:dyDescent="0.35"/>
    <row r="857" ht="18" customHeight="1" x14ac:dyDescent="0.35"/>
    <row r="858" ht="18" customHeight="1" x14ac:dyDescent="0.35"/>
    <row r="859" ht="18" customHeight="1" x14ac:dyDescent="0.35"/>
    <row r="860" ht="18" customHeight="1" x14ac:dyDescent="0.35"/>
    <row r="861" ht="18" customHeight="1" x14ac:dyDescent="0.35"/>
    <row r="862" ht="18" customHeight="1" x14ac:dyDescent="0.35"/>
    <row r="863" ht="18" customHeight="1" x14ac:dyDescent="0.35"/>
    <row r="864" ht="18" customHeight="1" x14ac:dyDescent="0.35"/>
    <row r="865" ht="18" customHeight="1" x14ac:dyDescent="0.35"/>
    <row r="866" ht="18" customHeight="1" x14ac:dyDescent="0.35"/>
    <row r="867" ht="18" customHeight="1" x14ac:dyDescent="0.35"/>
    <row r="868" ht="18" customHeight="1" x14ac:dyDescent="0.35"/>
    <row r="869" ht="18" customHeight="1" x14ac:dyDescent="0.35"/>
    <row r="870" ht="18" customHeight="1" x14ac:dyDescent="0.35"/>
    <row r="871" ht="18" customHeight="1" x14ac:dyDescent="0.35"/>
    <row r="872" ht="18" customHeight="1" x14ac:dyDescent="0.35"/>
    <row r="873" ht="18" customHeight="1" x14ac:dyDescent="0.35"/>
    <row r="874" ht="18" customHeight="1" x14ac:dyDescent="0.35"/>
    <row r="875" ht="18" customHeight="1" x14ac:dyDescent="0.35"/>
    <row r="876" ht="18" customHeight="1" x14ac:dyDescent="0.35"/>
    <row r="877" ht="18" customHeight="1" x14ac:dyDescent="0.35"/>
    <row r="878" ht="18" customHeight="1" x14ac:dyDescent="0.35"/>
    <row r="879" ht="18" customHeight="1" x14ac:dyDescent="0.35"/>
    <row r="880" ht="18" customHeight="1" x14ac:dyDescent="0.35"/>
    <row r="881" ht="18" customHeight="1" x14ac:dyDescent="0.35"/>
    <row r="882" ht="18" customHeight="1" x14ac:dyDescent="0.35"/>
    <row r="883" ht="18" customHeight="1" x14ac:dyDescent="0.35"/>
    <row r="884" ht="18" customHeight="1" x14ac:dyDescent="0.35"/>
    <row r="885" ht="18" customHeight="1" x14ac:dyDescent="0.35"/>
    <row r="886" ht="18" customHeight="1" x14ac:dyDescent="0.35"/>
    <row r="887" ht="18" customHeight="1" x14ac:dyDescent="0.35"/>
    <row r="888" ht="18" customHeight="1" x14ac:dyDescent="0.35"/>
    <row r="889" ht="18" customHeight="1" x14ac:dyDescent="0.35"/>
    <row r="890" ht="18" customHeight="1" x14ac:dyDescent="0.35"/>
    <row r="891" ht="18" customHeight="1" x14ac:dyDescent="0.35"/>
    <row r="892" ht="18" customHeight="1" x14ac:dyDescent="0.35"/>
    <row r="893" ht="18" customHeight="1" x14ac:dyDescent="0.35"/>
    <row r="894" ht="18" customHeight="1" x14ac:dyDescent="0.35"/>
    <row r="895" ht="18" customHeight="1" x14ac:dyDescent="0.35"/>
    <row r="896" ht="18" customHeight="1" x14ac:dyDescent="0.35"/>
    <row r="897" ht="18" customHeight="1" x14ac:dyDescent="0.35"/>
    <row r="898" ht="18" customHeight="1" x14ac:dyDescent="0.35"/>
    <row r="899" ht="18" customHeight="1" x14ac:dyDescent="0.35"/>
    <row r="900" ht="18" customHeight="1" x14ac:dyDescent="0.35"/>
    <row r="901" ht="18" customHeight="1" x14ac:dyDescent="0.35"/>
    <row r="902" ht="18" customHeight="1" x14ac:dyDescent="0.35"/>
    <row r="903" ht="18" customHeight="1" x14ac:dyDescent="0.35"/>
    <row r="904" ht="18" customHeight="1" x14ac:dyDescent="0.35"/>
    <row r="905" ht="18" customHeight="1" x14ac:dyDescent="0.35"/>
    <row r="906" ht="18" customHeight="1" x14ac:dyDescent="0.35"/>
    <row r="907" ht="18" customHeight="1" x14ac:dyDescent="0.35"/>
    <row r="908" ht="18" customHeight="1" x14ac:dyDescent="0.35"/>
    <row r="909" ht="18" customHeight="1" x14ac:dyDescent="0.35"/>
    <row r="910" ht="18" customHeight="1" x14ac:dyDescent="0.35"/>
    <row r="911" ht="18" customHeight="1" x14ac:dyDescent="0.35"/>
    <row r="912" ht="18" customHeight="1" x14ac:dyDescent="0.35"/>
    <row r="913" ht="18" customHeight="1" x14ac:dyDescent="0.35"/>
    <row r="914" ht="18" customHeight="1" x14ac:dyDescent="0.35"/>
    <row r="915" ht="18" customHeight="1" x14ac:dyDescent="0.35"/>
    <row r="916" ht="18" customHeight="1" x14ac:dyDescent="0.35"/>
    <row r="917" ht="18" customHeight="1" x14ac:dyDescent="0.35"/>
    <row r="918" ht="18" customHeight="1" x14ac:dyDescent="0.35"/>
    <row r="919" ht="18" customHeight="1" x14ac:dyDescent="0.35"/>
    <row r="920" ht="18" customHeight="1" x14ac:dyDescent="0.35"/>
    <row r="921" ht="18" customHeight="1" x14ac:dyDescent="0.35"/>
    <row r="922" ht="18" customHeight="1" x14ac:dyDescent="0.35"/>
    <row r="923" ht="18" customHeight="1" x14ac:dyDescent="0.35"/>
    <row r="924" ht="18" customHeight="1" x14ac:dyDescent="0.35"/>
    <row r="925" ht="18" customHeight="1" x14ac:dyDescent="0.35"/>
    <row r="926" ht="18" customHeight="1" x14ac:dyDescent="0.35"/>
    <row r="927" ht="18" customHeight="1" x14ac:dyDescent="0.35"/>
    <row r="928" ht="18" customHeight="1" x14ac:dyDescent="0.35"/>
    <row r="929" ht="18" customHeight="1" x14ac:dyDescent="0.35"/>
    <row r="930" ht="18" customHeight="1" x14ac:dyDescent="0.35"/>
    <row r="931" ht="18" customHeight="1" x14ac:dyDescent="0.35"/>
    <row r="932" ht="18" customHeight="1" x14ac:dyDescent="0.35"/>
    <row r="933" ht="18" customHeight="1" x14ac:dyDescent="0.35"/>
    <row r="934" ht="18" customHeight="1" x14ac:dyDescent="0.35"/>
    <row r="935" ht="18" customHeight="1" x14ac:dyDescent="0.35"/>
    <row r="936" ht="18" customHeight="1" x14ac:dyDescent="0.35"/>
    <row r="937" ht="18" customHeight="1" x14ac:dyDescent="0.35"/>
    <row r="938" ht="18" customHeight="1" x14ac:dyDescent="0.35"/>
    <row r="939" ht="18" customHeight="1" x14ac:dyDescent="0.35"/>
    <row r="940" ht="18" customHeight="1" x14ac:dyDescent="0.35"/>
    <row r="941" ht="18" customHeight="1" x14ac:dyDescent="0.35"/>
    <row r="942" ht="18" customHeight="1" x14ac:dyDescent="0.35"/>
    <row r="943" ht="18" customHeight="1" x14ac:dyDescent="0.35"/>
    <row r="944" ht="18" customHeight="1" x14ac:dyDescent="0.35"/>
    <row r="945" ht="18" customHeight="1" x14ac:dyDescent="0.35"/>
    <row r="946" ht="18" customHeight="1" x14ac:dyDescent="0.35"/>
    <row r="947" ht="18" customHeight="1" x14ac:dyDescent="0.35"/>
    <row r="948" ht="18" customHeight="1" x14ac:dyDescent="0.35"/>
    <row r="949" ht="18" customHeight="1" x14ac:dyDescent="0.35"/>
    <row r="950" ht="18" customHeight="1" x14ac:dyDescent="0.35"/>
    <row r="951" ht="18" customHeight="1" x14ac:dyDescent="0.35"/>
    <row r="952" ht="18" customHeight="1" x14ac:dyDescent="0.35"/>
    <row r="953" ht="18" customHeight="1" x14ac:dyDescent="0.35"/>
    <row r="954" ht="18" customHeight="1" x14ac:dyDescent="0.35"/>
    <row r="955" ht="18" customHeight="1" x14ac:dyDescent="0.35"/>
    <row r="956" ht="18" customHeight="1" x14ac:dyDescent="0.35"/>
    <row r="957" ht="18" customHeight="1" x14ac:dyDescent="0.35"/>
    <row r="958" ht="18" customHeight="1" x14ac:dyDescent="0.35"/>
    <row r="959" ht="18" customHeight="1" x14ac:dyDescent="0.35"/>
    <row r="960" ht="18" customHeight="1" x14ac:dyDescent="0.35"/>
    <row r="961" ht="18" customHeight="1" x14ac:dyDescent="0.35"/>
    <row r="962" ht="18" customHeight="1" x14ac:dyDescent="0.35"/>
    <row r="963" ht="18" customHeight="1" x14ac:dyDescent="0.35"/>
    <row r="964" ht="18" customHeight="1" x14ac:dyDescent="0.35"/>
    <row r="965" ht="18" customHeight="1" x14ac:dyDescent="0.35"/>
    <row r="966" ht="18" customHeight="1" x14ac:dyDescent="0.35"/>
    <row r="967" ht="18" customHeight="1" x14ac:dyDescent="0.35"/>
    <row r="968" ht="18" customHeight="1" x14ac:dyDescent="0.35"/>
    <row r="969" ht="18" customHeight="1" x14ac:dyDescent="0.35"/>
    <row r="970" ht="18" customHeight="1" x14ac:dyDescent="0.35"/>
    <row r="971" ht="18" customHeight="1" x14ac:dyDescent="0.35"/>
    <row r="972" ht="18" customHeight="1" x14ac:dyDescent="0.35"/>
    <row r="973" ht="18" customHeight="1" x14ac:dyDescent="0.35"/>
    <row r="974" ht="18" customHeight="1" x14ac:dyDescent="0.35"/>
    <row r="975" ht="18" customHeight="1" x14ac:dyDescent="0.35"/>
    <row r="976" ht="18" customHeight="1" x14ac:dyDescent="0.35"/>
    <row r="977" ht="18" customHeight="1" x14ac:dyDescent="0.35"/>
    <row r="978" ht="18" customHeight="1" x14ac:dyDescent="0.35"/>
    <row r="979" ht="18" customHeight="1" x14ac:dyDescent="0.35"/>
    <row r="980" ht="18" customHeight="1" x14ac:dyDescent="0.35"/>
    <row r="981" ht="18" customHeight="1" x14ac:dyDescent="0.35"/>
    <row r="982" ht="18" customHeight="1" x14ac:dyDescent="0.35"/>
    <row r="983" ht="18" customHeight="1" x14ac:dyDescent="0.35"/>
    <row r="984" ht="18" customHeight="1" x14ac:dyDescent="0.35"/>
    <row r="985" ht="18" customHeight="1" x14ac:dyDescent="0.35"/>
    <row r="986" ht="18" customHeight="1" x14ac:dyDescent="0.35"/>
    <row r="987" ht="18" customHeight="1" x14ac:dyDescent="0.35"/>
    <row r="988" ht="18" customHeight="1" x14ac:dyDescent="0.35"/>
    <row r="989" ht="18" customHeight="1" x14ac:dyDescent="0.35"/>
    <row r="990" ht="18" customHeight="1" x14ac:dyDescent="0.35"/>
    <row r="991" ht="18" customHeight="1" x14ac:dyDescent="0.35"/>
    <row r="992" ht="18" customHeight="1" x14ac:dyDescent="0.35"/>
    <row r="993" ht="18" customHeight="1" x14ac:dyDescent="0.35"/>
    <row r="994" ht="18" customHeight="1" x14ac:dyDescent="0.35"/>
    <row r="995" ht="18" customHeight="1" x14ac:dyDescent="0.35"/>
    <row r="996" ht="18" customHeight="1" x14ac:dyDescent="0.35"/>
    <row r="997" ht="18" customHeight="1" x14ac:dyDescent="0.35"/>
    <row r="998" ht="18" customHeight="1" x14ac:dyDescent="0.35"/>
    <row r="999" ht="18" customHeight="1" x14ac:dyDescent="0.35"/>
    <row r="1000" ht="18" customHeight="1" x14ac:dyDescent="0.35"/>
  </sheetData>
  <mergeCells count="3">
    <mergeCell ref="F2:G2"/>
    <mergeCell ref="F24:I24"/>
    <mergeCell ref="J24:M24"/>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abSelected="1" workbookViewId="0">
      <selection activeCell="A4" sqref="A4"/>
    </sheetView>
  </sheetViews>
  <sheetFormatPr defaultColWidth="9.1875" defaultRowHeight="15" customHeight="1" x14ac:dyDescent="0.35"/>
  <cols>
    <col min="1" max="1" width="102.625" customWidth="1"/>
    <col min="2" max="26" width="8.4375" customWidth="1"/>
  </cols>
  <sheetData>
    <row r="1" spans="1:1" ht="53.5" customHeight="1" x14ac:dyDescent="0.35">
      <c r="A1" s="42" t="s">
        <v>81</v>
      </c>
    </row>
    <row r="2" spans="1:1" ht="18" customHeight="1" x14ac:dyDescent="0.35">
      <c r="A2" s="14"/>
    </row>
    <row r="3" spans="1:1" ht="18" customHeight="1" x14ac:dyDescent="0.35">
      <c r="A3" s="14" t="s">
        <v>82</v>
      </c>
    </row>
    <row r="4" spans="1:1" ht="18" customHeight="1" x14ac:dyDescent="0.35">
      <c r="A4" s="43"/>
    </row>
    <row r="5" spans="1:1" ht="18" customHeight="1" x14ac:dyDescent="0.35">
      <c r="A5" s="43" t="s">
        <v>83</v>
      </c>
    </row>
    <row r="6" spans="1:1" ht="18" customHeight="1" x14ac:dyDescent="0.35">
      <c r="A6" s="43"/>
    </row>
    <row r="7" spans="1:1" ht="18" customHeight="1" x14ac:dyDescent="0.35">
      <c r="A7" s="43"/>
    </row>
    <row r="8" spans="1:1" ht="18" customHeight="1" x14ac:dyDescent="0.35">
      <c r="A8" s="44" t="s">
        <v>84</v>
      </c>
    </row>
    <row r="9" spans="1:1" ht="18" customHeight="1" x14ac:dyDescent="0.35">
      <c r="A9" s="43"/>
    </row>
    <row r="10" spans="1:1" ht="18" customHeight="1" x14ac:dyDescent="0.35">
      <c r="A10" s="44" t="s">
        <v>85</v>
      </c>
    </row>
    <row r="11" spans="1:1" ht="18" customHeight="1" x14ac:dyDescent="0.35">
      <c r="A11" s="43" t="s">
        <v>86</v>
      </c>
    </row>
    <row r="12" spans="1:1" ht="18" customHeight="1" x14ac:dyDescent="0.35">
      <c r="A12" s="43"/>
    </row>
    <row r="13" spans="1:1" ht="18" customHeight="1" x14ac:dyDescent="0.35">
      <c r="A13" s="44" t="s">
        <v>87</v>
      </c>
    </row>
    <row r="14" spans="1:1" ht="18" customHeight="1" x14ac:dyDescent="0.35">
      <c r="A14" s="43"/>
    </row>
    <row r="15" spans="1:1" ht="18" customHeight="1" x14ac:dyDescent="0.35">
      <c r="A15" s="43" t="s">
        <v>88</v>
      </c>
    </row>
    <row r="16" spans="1:1" ht="18" customHeight="1" x14ac:dyDescent="0.35">
      <c r="A16" s="43"/>
    </row>
    <row r="17" spans="1:26" ht="18" customHeight="1" x14ac:dyDescent="0.35">
      <c r="A17" s="43" t="s">
        <v>89</v>
      </c>
    </row>
    <row r="18" spans="1:26" ht="18" customHeight="1" x14ac:dyDescent="0.35">
      <c r="A18" s="43"/>
    </row>
    <row r="19" spans="1:26" ht="18" customHeight="1" x14ac:dyDescent="0.35">
      <c r="A19" s="43" t="s">
        <v>90</v>
      </c>
    </row>
    <row r="20" spans="1:26" ht="18" customHeight="1" x14ac:dyDescent="0.35">
      <c r="A20" s="43"/>
    </row>
    <row r="21" spans="1:26" ht="18" customHeight="1" x14ac:dyDescent="0.35">
      <c r="A21" s="44" t="s">
        <v>91</v>
      </c>
    </row>
    <row r="22" spans="1:26" ht="18" customHeight="1" x14ac:dyDescent="0.35">
      <c r="A22" s="43"/>
    </row>
    <row r="23" spans="1:26" ht="18" customHeight="1" x14ac:dyDescent="0.35">
      <c r="A23" s="43" t="s">
        <v>92</v>
      </c>
    </row>
    <row r="24" spans="1:26" ht="18" customHeight="1" x14ac:dyDescent="0.35">
      <c r="A24" s="43"/>
    </row>
    <row r="25" spans="1:26" ht="18" customHeight="1" x14ac:dyDescent="0.35">
      <c r="A25" s="44" t="s">
        <v>93</v>
      </c>
    </row>
    <row r="26" spans="1:26" ht="18" customHeight="1" x14ac:dyDescent="0.35">
      <c r="A26" s="44" t="s">
        <v>94</v>
      </c>
    </row>
    <row r="27" spans="1:26" ht="18" customHeight="1" x14ac:dyDescent="0.35">
      <c r="A27" s="44"/>
    </row>
    <row r="28" spans="1:26" ht="18" customHeight="1" x14ac:dyDescent="0.35">
      <c r="A28" s="44"/>
    </row>
    <row r="29" spans="1:26" ht="18" customHeight="1" x14ac:dyDescent="0.4">
      <c r="A29" s="44" t="s">
        <v>95</v>
      </c>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spans="1:26" ht="18" customHeight="1" x14ac:dyDescent="0.35">
      <c r="A30" s="44" t="s">
        <v>96</v>
      </c>
    </row>
    <row r="31" spans="1:26" ht="18" customHeight="1" x14ac:dyDescent="0.35">
      <c r="A31" s="43"/>
    </row>
    <row r="32" spans="1:26" ht="18" customHeight="1" x14ac:dyDescent="0.35">
      <c r="A32" s="43" t="s">
        <v>97</v>
      </c>
    </row>
    <row r="33" spans="1:1" ht="18" customHeight="1" x14ac:dyDescent="0.35">
      <c r="A33" s="43"/>
    </row>
    <row r="34" spans="1:1" ht="18" customHeight="1" x14ac:dyDescent="0.35">
      <c r="A34" s="43" t="s">
        <v>98</v>
      </c>
    </row>
    <row r="35" spans="1:1" ht="18" customHeight="1" x14ac:dyDescent="0.35">
      <c r="A35" s="43"/>
    </row>
    <row r="36" spans="1:1" ht="18" customHeight="1" x14ac:dyDescent="0.35">
      <c r="A36" s="43" t="s">
        <v>99</v>
      </c>
    </row>
    <row r="37" spans="1:1" ht="18" customHeight="1" x14ac:dyDescent="0.35">
      <c r="A37" s="43"/>
    </row>
    <row r="38" spans="1:1" ht="18" customHeight="1" x14ac:dyDescent="0.35">
      <c r="A38" s="43" t="s">
        <v>100</v>
      </c>
    </row>
    <row r="39" spans="1:1" ht="18" customHeight="1" x14ac:dyDescent="0.35">
      <c r="A39" s="43"/>
    </row>
    <row r="40" spans="1:1" ht="18" customHeight="1" x14ac:dyDescent="0.35">
      <c r="A40" s="43" t="s">
        <v>101</v>
      </c>
    </row>
    <row r="41" spans="1:1" ht="18" customHeight="1" x14ac:dyDescent="0.35">
      <c r="A41" s="45"/>
    </row>
    <row r="42" spans="1:1" ht="18" customHeight="1" x14ac:dyDescent="0.35">
      <c r="A42" s="14"/>
    </row>
    <row r="43" spans="1:1" ht="18" customHeight="1" x14ac:dyDescent="0.35">
      <c r="A43" s="14"/>
    </row>
    <row r="44" spans="1:1" ht="18" customHeight="1" x14ac:dyDescent="0.35">
      <c r="A44" s="14"/>
    </row>
    <row r="45" spans="1:1" ht="18" customHeight="1" x14ac:dyDescent="0.35">
      <c r="A45" s="14"/>
    </row>
    <row r="46" spans="1:1" ht="18" customHeight="1" x14ac:dyDescent="0.35">
      <c r="A46" s="14"/>
    </row>
    <row r="47" spans="1:1" ht="18" customHeight="1" x14ac:dyDescent="0.35">
      <c r="A47" s="14"/>
    </row>
    <row r="48" spans="1:1" ht="18" customHeight="1" x14ac:dyDescent="0.35">
      <c r="A48" s="14"/>
    </row>
    <row r="49" spans="1:1" ht="18" customHeight="1" x14ac:dyDescent="0.35">
      <c r="A49" s="14"/>
    </row>
    <row r="50" spans="1:1" ht="18" customHeight="1" x14ac:dyDescent="0.35">
      <c r="A50" s="14"/>
    </row>
    <row r="51" spans="1:1" ht="18" customHeight="1" x14ac:dyDescent="0.35">
      <c r="A51" s="14"/>
    </row>
    <row r="52" spans="1:1" ht="18" customHeight="1" x14ac:dyDescent="0.35">
      <c r="A52" s="14"/>
    </row>
    <row r="53" spans="1:1" ht="18" customHeight="1" x14ac:dyDescent="0.35">
      <c r="A53" s="14"/>
    </row>
    <row r="54" spans="1:1" ht="18" customHeight="1" x14ac:dyDescent="0.35">
      <c r="A54" s="14"/>
    </row>
    <row r="55" spans="1:1" ht="18" customHeight="1" x14ac:dyDescent="0.35">
      <c r="A55" s="14"/>
    </row>
    <row r="56" spans="1:1" ht="18" customHeight="1" x14ac:dyDescent="0.35">
      <c r="A56" s="14"/>
    </row>
    <row r="57" spans="1:1" ht="18" customHeight="1" x14ac:dyDescent="0.35">
      <c r="A57" s="14"/>
    </row>
    <row r="58" spans="1:1" ht="18" customHeight="1" x14ac:dyDescent="0.35">
      <c r="A58" s="14"/>
    </row>
    <row r="59" spans="1:1" ht="18" customHeight="1" x14ac:dyDescent="0.35">
      <c r="A59" s="14"/>
    </row>
    <row r="60" spans="1:1" ht="18" customHeight="1" x14ac:dyDescent="0.35">
      <c r="A60" s="14"/>
    </row>
    <row r="61" spans="1:1" ht="18" customHeight="1" x14ac:dyDescent="0.35">
      <c r="A61" s="14"/>
    </row>
    <row r="62" spans="1:1" ht="18" customHeight="1" x14ac:dyDescent="0.35">
      <c r="A62" s="14"/>
    </row>
    <row r="63" spans="1:1" ht="18" customHeight="1" x14ac:dyDescent="0.35">
      <c r="A63" s="14"/>
    </row>
    <row r="64" spans="1:1" ht="18" customHeight="1" x14ac:dyDescent="0.35">
      <c r="A64" s="14"/>
    </row>
    <row r="65" spans="1:1" ht="18" customHeight="1" x14ac:dyDescent="0.35">
      <c r="A65" s="14"/>
    </row>
    <row r="66" spans="1:1" ht="18" customHeight="1" x14ac:dyDescent="0.35">
      <c r="A66" s="14"/>
    </row>
    <row r="67" spans="1:1" ht="18" customHeight="1" x14ac:dyDescent="0.35">
      <c r="A67" s="14"/>
    </row>
    <row r="68" spans="1:1" ht="18" customHeight="1" x14ac:dyDescent="0.35">
      <c r="A68" s="14"/>
    </row>
    <row r="69" spans="1:1" ht="18" customHeight="1" x14ac:dyDescent="0.35">
      <c r="A69" s="14"/>
    </row>
    <row r="70" spans="1:1" ht="18" customHeight="1" x14ac:dyDescent="0.35">
      <c r="A70" s="14"/>
    </row>
    <row r="71" spans="1:1" ht="18" customHeight="1" x14ac:dyDescent="0.35">
      <c r="A71" s="14"/>
    </row>
    <row r="72" spans="1:1" ht="18" customHeight="1" x14ac:dyDescent="0.35">
      <c r="A72" s="14"/>
    </row>
    <row r="73" spans="1:1" ht="18" customHeight="1" x14ac:dyDescent="0.35">
      <c r="A73" s="14"/>
    </row>
    <row r="74" spans="1:1" ht="18" customHeight="1" x14ac:dyDescent="0.35">
      <c r="A74" s="14"/>
    </row>
    <row r="75" spans="1:1" ht="18" customHeight="1" x14ac:dyDescent="0.35">
      <c r="A75" s="14"/>
    </row>
    <row r="76" spans="1:1" ht="18" customHeight="1" x14ac:dyDescent="0.35">
      <c r="A76" s="14"/>
    </row>
    <row r="77" spans="1:1" ht="18" customHeight="1" x14ac:dyDescent="0.35">
      <c r="A77" s="14"/>
    </row>
    <row r="78" spans="1:1" ht="18" customHeight="1" x14ac:dyDescent="0.35">
      <c r="A78" s="14"/>
    </row>
    <row r="79" spans="1:1" ht="18" customHeight="1" x14ac:dyDescent="0.35">
      <c r="A79" s="14"/>
    </row>
    <row r="80" spans="1:1" ht="18" customHeight="1" x14ac:dyDescent="0.35">
      <c r="A80" s="14"/>
    </row>
    <row r="81" spans="1:1" ht="18" customHeight="1" x14ac:dyDescent="0.35">
      <c r="A81" s="14"/>
    </row>
    <row r="82" spans="1:1" ht="18" customHeight="1" x14ac:dyDescent="0.35">
      <c r="A82" s="14"/>
    </row>
    <row r="83" spans="1:1" ht="18" customHeight="1" x14ac:dyDescent="0.35">
      <c r="A83" s="14"/>
    </row>
    <row r="84" spans="1:1" ht="18" customHeight="1" x14ac:dyDescent="0.35">
      <c r="A84" s="14"/>
    </row>
    <row r="85" spans="1:1" ht="18" customHeight="1" x14ac:dyDescent="0.35">
      <c r="A85" s="14"/>
    </row>
    <row r="86" spans="1:1" ht="18" customHeight="1" x14ac:dyDescent="0.35">
      <c r="A86" s="14"/>
    </row>
    <row r="87" spans="1:1" ht="18" customHeight="1" x14ac:dyDescent="0.35">
      <c r="A87" s="14"/>
    </row>
    <row r="88" spans="1:1" ht="18" customHeight="1" x14ac:dyDescent="0.35">
      <c r="A88" s="14"/>
    </row>
    <row r="89" spans="1:1" ht="18" customHeight="1" x14ac:dyDescent="0.35">
      <c r="A89" s="14"/>
    </row>
    <row r="90" spans="1:1" ht="18" customHeight="1" x14ac:dyDescent="0.35">
      <c r="A90" s="14"/>
    </row>
    <row r="91" spans="1:1" ht="18" customHeight="1" x14ac:dyDescent="0.35">
      <c r="A91" s="14"/>
    </row>
    <row r="92" spans="1:1" ht="18" customHeight="1" x14ac:dyDescent="0.35">
      <c r="A92" s="14"/>
    </row>
    <row r="93" spans="1:1" ht="18" customHeight="1" x14ac:dyDescent="0.35">
      <c r="A93" s="14"/>
    </row>
    <row r="94" spans="1:1" ht="18" customHeight="1" x14ac:dyDescent="0.35">
      <c r="A94" s="14"/>
    </row>
    <row r="95" spans="1:1" ht="18" customHeight="1" x14ac:dyDescent="0.35">
      <c r="A95" s="14"/>
    </row>
    <row r="96" spans="1:1" ht="18" customHeight="1" x14ac:dyDescent="0.35">
      <c r="A96" s="14"/>
    </row>
    <row r="97" spans="1:1" ht="18" customHeight="1" x14ac:dyDescent="0.35">
      <c r="A97" s="14"/>
    </row>
    <row r="98" spans="1:1" ht="18" customHeight="1" x14ac:dyDescent="0.35">
      <c r="A98" s="14"/>
    </row>
    <row r="99" spans="1:1" ht="18" customHeight="1" x14ac:dyDescent="0.35">
      <c r="A99" s="14"/>
    </row>
    <row r="100" spans="1:1" ht="18" customHeight="1" x14ac:dyDescent="0.35">
      <c r="A100" s="14"/>
    </row>
    <row r="101" spans="1:1" ht="18" customHeight="1" x14ac:dyDescent="0.35">
      <c r="A101" s="14"/>
    </row>
    <row r="102" spans="1:1" ht="18" customHeight="1" x14ac:dyDescent="0.35">
      <c r="A102" s="14"/>
    </row>
    <row r="103" spans="1:1" ht="18" customHeight="1" x14ac:dyDescent="0.35">
      <c r="A103" s="14"/>
    </row>
    <row r="104" spans="1:1" ht="18" customHeight="1" x14ac:dyDescent="0.35">
      <c r="A104" s="14"/>
    </row>
    <row r="105" spans="1:1" ht="18" customHeight="1" x14ac:dyDescent="0.35">
      <c r="A105" s="14"/>
    </row>
    <row r="106" spans="1:1" ht="18" customHeight="1" x14ac:dyDescent="0.35">
      <c r="A106" s="14"/>
    </row>
    <row r="107" spans="1:1" ht="18" customHeight="1" x14ac:dyDescent="0.35">
      <c r="A107" s="14"/>
    </row>
    <row r="108" spans="1:1" ht="18" customHeight="1" x14ac:dyDescent="0.35">
      <c r="A108" s="14"/>
    </row>
    <row r="109" spans="1:1" ht="18" customHeight="1" x14ac:dyDescent="0.35">
      <c r="A109" s="14"/>
    </row>
    <row r="110" spans="1:1" ht="18" customHeight="1" x14ac:dyDescent="0.35">
      <c r="A110" s="14"/>
    </row>
    <row r="111" spans="1:1" ht="18" customHeight="1" x14ac:dyDescent="0.35">
      <c r="A111" s="14"/>
    </row>
    <row r="112" spans="1:1" ht="18" customHeight="1" x14ac:dyDescent="0.35">
      <c r="A112" s="14"/>
    </row>
    <row r="113" spans="1:1" ht="18" customHeight="1" x14ac:dyDescent="0.35">
      <c r="A113" s="14"/>
    </row>
    <row r="114" spans="1:1" ht="18" customHeight="1" x14ac:dyDescent="0.35">
      <c r="A114" s="14"/>
    </row>
    <row r="115" spans="1:1" ht="18" customHeight="1" x14ac:dyDescent="0.35">
      <c r="A115" s="14"/>
    </row>
    <row r="116" spans="1:1" ht="18" customHeight="1" x14ac:dyDescent="0.35">
      <c r="A116" s="14"/>
    </row>
    <row r="117" spans="1:1" ht="18" customHeight="1" x14ac:dyDescent="0.35">
      <c r="A117" s="14"/>
    </row>
    <row r="118" spans="1:1" ht="18" customHeight="1" x14ac:dyDescent="0.35">
      <c r="A118" s="14"/>
    </row>
    <row r="119" spans="1:1" ht="18" customHeight="1" x14ac:dyDescent="0.35">
      <c r="A119" s="14"/>
    </row>
    <row r="120" spans="1:1" ht="18" customHeight="1" x14ac:dyDescent="0.35">
      <c r="A120" s="14"/>
    </row>
    <row r="121" spans="1:1" ht="18" customHeight="1" x14ac:dyDescent="0.35">
      <c r="A121" s="14"/>
    </row>
    <row r="122" spans="1:1" ht="18" customHeight="1" x14ac:dyDescent="0.35">
      <c r="A122" s="14"/>
    </row>
    <row r="123" spans="1:1" ht="18" customHeight="1" x14ac:dyDescent="0.35">
      <c r="A123" s="14"/>
    </row>
    <row r="124" spans="1:1" ht="18" customHeight="1" x14ac:dyDescent="0.35">
      <c r="A124" s="14"/>
    </row>
    <row r="125" spans="1:1" ht="18" customHeight="1" x14ac:dyDescent="0.35">
      <c r="A125" s="14"/>
    </row>
    <row r="126" spans="1:1" ht="18" customHeight="1" x14ac:dyDescent="0.35">
      <c r="A126" s="14"/>
    </row>
    <row r="127" spans="1:1" ht="18" customHeight="1" x14ac:dyDescent="0.35">
      <c r="A127" s="14"/>
    </row>
    <row r="128" spans="1:1" ht="18" customHeight="1" x14ac:dyDescent="0.35">
      <c r="A128" s="14"/>
    </row>
    <row r="129" spans="1:1" ht="18" customHeight="1" x14ac:dyDescent="0.35">
      <c r="A129" s="14"/>
    </row>
    <row r="130" spans="1:1" ht="18" customHeight="1" x14ac:dyDescent="0.35">
      <c r="A130" s="14"/>
    </row>
    <row r="131" spans="1:1" ht="18" customHeight="1" x14ac:dyDescent="0.35">
      <c r="A131" s="14"/>
    </row>
    <row r="132" spans="1:1" ht="18" customHeight="1" x14ac:dyDescent="0.35">
      <c r="A132" s="14"/>
    </row>
    <row r="133" spans="1:1" ht="18" customHeight="1" x14ac:dyDescent="0.35">
      <c r="A133" s="14"/>
    </row>
    <row r="134" spans="1:1" ht="18" customHeight="1" x14ac:dyDescent="0.35">
      <c r="A134" s="14"/>
    </row>
    <row r="135" spans="1:1" ht="18" customHeight="1" x14ac:dyDescent="0.35">
      <c r="A135" s="14"/>
    </row>
    <row r="136" spans="1:1" ht="18" customHeight="1" x14ac:dyDescent="0.35">
      <c r="A136" s="14"/>
    </row>
    <row r="137" spans="1:1" ht="18" customHeight="1" x14ac:dyDescent="0.35">
      <c r="A137" s="14"/>
    </row>
    <row r="138" spans="1:1" ht="18" customHeight="1" x14ac:dyDescent="0.35">
      <c r="A138" s="14"/>
    </row>
    <row r="139" spans="1:1" ht="18" customHeight="1" x14ac:dyDescent="0.35">
      <c r="A139" s="14"/>
    </row>
    <row r="140" spans="1:1" ht="18" customHeight="1" x14ac:dyDescent="0.35">
      <c r="A140" s="14"/>
    </row>
    <row r="141" spans="1:1" ht="18" customHeight="1" x14ac:dyDescent="0.35">
      <c r="A141" s="14"/>
    </row>
    <row r="142" spans="1:1" ht="18" customHeight="1" x14ac:dyDescent="0.35">
      <c r="A142" s="14"/>
    </row>
    <row r="143" spans="1:1" ht="18" customHeight="1" x14ac:dyDescent="0.35">
      <c r="A143" s="14"/>
    </row>
    <row r="144" spans="1:1" ht="18" customHeight="1" x14ac:dyDescent="0.35">
      <c r="A144" s="14"/>
    </row>
    <row r="145" spans="1:1" ht="18" customHeight="1" x14ac:dyDescent="0.35">
      <c r="A145" s="14"/>
    </row>
    <row r="146" spans="1:1" ht="18" customHeight="1" x14ac:dyDescent="0.35">
      <c r="A146" s="14"/>
    </row>
    <row r="147" spans="1:1" ht="18" customHeight="1" x14ac:dyDescent="0.35">
      <c r="A147" s="14"/>
    </row>
    <row r="148" spans="1:1" ht="18" customHeight="1" x14ac:dyDescent="0.35">
      <c r="A148" s="14"/>
    </row>
    <row r="149" spans="1:1" ht="18" customHeight="1" x14ac:dyDescent="0.35">
      <c r="A149" s="14"/>
    </row>
    <row r="150" spans="1:1" ht="18" customHeight="1" x14ac:dyDescent="0.35">
      <c r="A150" s="14"/>
    </row>
    <row r="151" spans="1:1" ht="18" customHeight="1" x14ac:dyDescent="0.35">
      <c r="A151" s="14"/>
    </row>
    <row r="152" spans="1:1" ht="18" customHeight="1" x14ac:dyDescent="0.35">
      <c r="A152" s="14"/>
    </row>
    <row r="153" spans="1:1" ht="18" customHeight="1" x14ac:dyDescent="0.35">
      <c r="A153" s="14"/>
    </row>
    <row r="154" spans="1:1" ht="18" customHeight="1" x14ac:dyDescent="0.35">
      <c r="A154" s="14"/>
    </row>
    <row r="155" spans="1:1" ht="18" customHeight="1" x14ac:dyDescent="0.35">
      <c r="A155" s="14"/>
    </row>
    <row r="156" spans="1:1" ht="18" customHeight="1" x14ac:dyDescent="0.35">
      <c r="A156" s="14"/>
    </row>
    <row r="157" spans="1:1" ht="18" customHeight="1" x14ac:dyDescent="0.35">
      <c r="A157" s="14"/>
    </row>
    <row r="158" spans="1:1" ht="18" customHeight="1" x14ac:dyDescent="0.35">
      <c r="A158" s="14"/>
    </row>
    <row r="159" spans="1:1" ht="18" customHeight="1" x14ac:dyDescent="0.35">
      <c r="A159" s="14"/>
    </row>
    <row r="160" spans="1:1" ht="18" customHeight="1" x14ac:dyDescent="0.35">
      <c r="A160" s="14"/>
    </row>
    <row r="161" spans="1:1" ht="18" customHeight="1" x14ac:dyDescent="0.35">
      <c r="A161" s="14"/>
    </row>
    <row r="162" spans="1:1" ht="18" customHeight="1" x14ac:dyDescent="0.35">
      <c r="A162" s="14"/>
    </row>
    <row r="163" spans="1:1" ht="18" customHeight="1" x14ac:dyDescent="0.35">
      <c r="A163" s="14"/>
    </row>
    <row r="164" spans="1:1" ht="18" customHeight="1" x14ac:dyDescent="0.35">
      <c r="A164" s="14"/>
    </row>
    <row r="165" spans="1:1" ht="18" customHeight="1" x14ac:dyDescent="0.35">
      <c r="A165" s="14"/>
    </row>
    <row r="166" spans="1:1" ht="18" customHeight="1" x14ac:dyDescent="0.35">
      <c r="A166" s="14"/>
    </row>
    <row r="167" spans="1:1" ht="18" customHeight="1" x14ac:dyDescent="0.35">
      <c r="A167" s="14"/>
    </row>
    <row r="168" spans="1:1" ht="18" customHeight="1" x14ac:dyDescent="0.35">
      <c r="A168" s="14"/>
    </row>
    <row r="169" spans="1:1" ht="18" customHeight="1" x14ac:dyDescent="0.35">
      <c r="A169" s="14"/>
    </row>
    <row r="170" spans="1:1" ht="18" customHeight="1" x14ac:dyDescent="0.35">
      <c r="A170" s="14"/>
    </row>
    <row r="171" spans="1:1" ht="18" customHeight="1" x14ac:dyDescent="0.35">
      <c r="A171" s="14"/>
    </row>
    <row r="172" spans="1:1" ht="18" customHeight="1" x14ac:dyDescent="0.35">
      <c r="A172" s="14"/>
    </row>
    <row r="173" spans="1:1" ht="18" customHeight="1" x14ac:dyDescent="0.35">
      <c r="A173" s="14"/>
    </row>
    <row r="174" spans="1:1" ht="18" customHeight="1" x14ac:dyDescent="0.35">
      <c r="A174" s="14"/>
    </row>
    <row r="175" spans="1:1" ht="18" customHeight="1" x14ac:dyDescent="0.35">
      <c r="A175" s="14"/>
    </row>
    <row r="176" spans="1:1" ht="18" customHeight="1" x14ac:dyDescent="0.35">
      <c r="A176" s="14"/>
    </row>
    <row r="177" spans="1:1" ht="18" customHeight="1" x14ac:dyDescent="0.35">
      <c r="A177" s="14"/>
    </row>
    <row r="178" spans="1:1" ht="18" customHeight="1" x14ac:dyDescent="0.35">
      <c r="A178" s="14"/>
    </row>
    <row r="179" spans="1:1" ht="18" customHeight="1" x14ac:dyDescent="0.35">
      <c r="A179" s="14"/>
    </row>
    <row r="180" spans="1:1" ht="18" customHeight="1" x14ac:dyDescent="0.35">
      <c r="A180" s="14"/>
    </row>
    <row r="181" spans="1:1" ht="18" customHeight="1" x14ac:dyDescent="0.35">
      <c r="A181" s="14"/>
    </row>
    <row r="182" spans="1:1" ht="18" customHeight="1" x14ac:dyDescent="0.35">
      <c r="A182" s="14"/>
    </row>
    <row r="183" spans="1:1" ht="18" customHeight="1" x14ac:dyDescent="0.35">
      <c r="A183" s="14"/>
    </row>
    <row r="184" spans="1:1" ht="18" customHeight="1" x14ac:dyDescent="0.35">
      <c r="A184" s="14"/>
    </row>
    <row r="185" spans="1:1" ht="18" customHeight="1" x14ac:dyDescent="0.35">
      <c r="A185" s="14"/>
    </row>
    <row r="186" spans="1:1" ht="18" customHeight="1" x14ac:dyDescent="0.35">
      <c r="A186" s="14"/>
    </row>
    <row r="187" spans="1:1" ht="18" customHeight="1" x14ac:dyDescent="0.35">
      <c r="A187" s="14"/>
    </row>
    <row r="188" spans="1:1" ht="18" customHeight="1" x14ac:dyDescent="0.35">
      <c r="A188" s="14"/>
    </row>
    <row r="189" spans="1:1" ht="18" customHeight="1" x14ac:dyDescent="0.35">
      <c r="A189" s="14"/>
    </row>
    <row r="190" spans="1:1" ht="18" customHeight="1" x14ac:dyDescent="0.35">
      <c r="A190" s="14"/>
    </row>
    <row r="191" spans="1:1" ht="18" customHeight="1" x14ac:dyDescent="0.35">
      <c r="A191" s="14"/>
    </row>
    <row r="192" spans="1:1" ht="18" customHeight="1" x14ac:dyDescent="0.35">
      <c r="A192" s="14"/>
    </row>
    <row r="193" spans="1:1" ht="18" customHeight="1" x14ac:dyDescent="0.35">
      <c r="A193" s="14"/>
    </row>
    <row r="194" spans="1:1" ht="18" customHeight="1" x14ac:dyDescent="0.35">
      <c r="A194" s="14"/>
    </row>
    <row r="195" spans="1:1" ht="18" customHeight="1" x14ac:dyDescent="0.35">
      <c r="A195" s="14"/>
    </row>
    <row r="196" spans="1:1" ht="18" customHeight="1" x14ac:dyDescent="0.35">
      <c r="A196" s="14"/>
    </row>
    <row r="197" spans="1:1" ht="18" customHeight="1" x14ac:dyDescent="0.35">
      <c r="A197" s="14"/>
    </row>
    <row r="198" spans="1:1" ht="18" customHeight="1" x14ac:dyDescent="0.35">
      <c r="A198" s="14"/>
    </row>
    <row r="199" spans="1:1" ht="18" customHeight="1" x14ac:dyDescent="0.35">
      <c r="A199" s="14"/>
    </row>
    <row r="200" spans="1:1" ht="18" customHeight="1" x14ac:dyDescent="0.35">
      <c r="A200" s="14"/>
    </row>
    <row r="201" spans="1:1" ht="18" customHeight="1" x14ac:dyDescent="0.35">
      <c r="A201" s="14"/>
    </row>
    <row r="202" spans="1:1" ht="18" customHeight="1" x14ac:dyDescent="0.35">
      <c r="A202" s="14"/>
    </row>
    <row r="203" spans="1:1" ht="18" customHeight="1" x14ac:dyDescent="0.35">
      <c r="A203" s="14"/>
    </row>
    <row r="204" spans="1:1" ht="18" customHeight="1" x14ac:dyDescent="0.35">
      <c r="A204" s="14"/>
    </row>
    <row r="205" spans="1:1" ht="18" customHeight="1" x14ac:dyDescent="0.35">
      <c r="A205" s="14"/>
    </row>
    <row r="206" spans="1:1" ht="18" customHeight="1" x14ac:dyDescent="0.35">
      <c r="A206" s="14"/>
    </row>
    <row r="207" spans="1:1" ht="18" customHeight="1" x14ac:dyDescent="0.35">
      <c r="A207" s="14"/>
    </row>
    <row r="208" spans="1:1" ht="18" customHeight="1" x14ac:dyDescent="0.35">
      <c r="A208" s="14"/>
    </row>
    <row r="209" spans="1:1" ht="18" customHeight="1" x14ac:dyDescent="0.35">
      <c r="A209" s="14"/>
    </row>
    <row r="210" spans="1:1" ht="18" customHeight="1" x14ac:dyDescent="0.35">
      <c r="A210" s="14"/>
    </row>
    <row r="211" spans="1:1" ht="18" customHeight="1" x14ac:dyDescent="0.35">
      <c r="A211" s="14"/>
    </row>
    <row r="212" spans="1:1" ht="18" customHeight="1" x14ac:dyDescent="0.35">
      <c r="A212" s="14"/>
    </row>
    <row r="213" spans="1:1" ht="18" customHeight="1" x14ac:dyDescent="0.35">
      <c r="A213" s="14"/>
    </row>
    <row r="214" spans="1:1" ht="18" customHeight="1" x14ac:dyDescent="0.35">
      <c r="A214" s="14"/>
    </row>
    <row r="215" spans="1:1" ht="18" customHeight="1" x14ac:dyDescent="0.35">
      <c r="A215" s="14"/>
    </row>
    <row r="216" spans="1:1" ht="18" customHeight="1" x14ac:dyDescent="0.35">
      <c r="A216" s="14"/>
    </row>
    <row r="217" spans="1:1" ht="18" customHeight="1" x14ac:dyDescent="0.35">
      <c r="A217" s="14"/>
    </row>
    <row r="218" spans="1:1" ht="18" customHeight="1" x14ac:dyDescent="0.35">
      <c r="A218" s="14"/>
    </row>
    <row r="219" spans="1:1" ht="18" customHeight="1" x14ac:dyDescent="0.35">
      <c r="A219" s="14"/>
    </row>
    <row r="220" spans="1:1" ht="18" customHeight="1" x14ac:dyDescent="0.35">
      <c r="A220" s="14"/>
    </row>
    <row r="221" spans="1:1" ht="18" customHeight="1" x14ac:dyDescent="0.35">
      <c r="A221" s="14"/>
    </row>
    <row r="222" spans="1:1" ht="18" customHeight="1" x14ac:dyDescent="0.35">
      <c r="A222" s="14"/>
    </row>
    <row r="223" spans="1:1" ht="18" customHeight="1" x14ac:dyDescent="0.35">
      <c r="A223" s="14"/>
    </row>
    <row r="224" spans="1:1" ht="18" customHeight="1" x14ac:dyDescent="0.35">
      <c r="A224" s="14"/>
    </row>
    <row r="225" spans="1:1" ht="18" customHeight="1" x14ac:dyDescent="0.35">
      <c r="A225" s="14"/>
    </row>
    <row r="226" spans="1:1" ht="18" customHeight="1" x14ac:dyDescent="0.35">
      <c r="A226" s="14"/>
    </row>
    <row r="227" spans="1:1" ht="18" customHeight="1" x14ac:dyDescent="0.35">
      <c r="A227" s="14"/>
    </row>
    <row r="228" spans="1:1" ht="18" customHeight="1" x14ac:dyDescent="0.35">
      <c r="A228" s="14"/>
    </row>
    <row r="229" spans="1:1" ht="18" customHeight="1" x14ac:dyDescent="0.35">
      <c r="A229" s="14"/>
    </row>
    <row r="230" spans="1:1" ht="18" customHeight="1" x14ac:dyDescent="0.35">
      <c r="A230" s="14"/>
    </row>
    <row r="231" spans="1:1" ht="18" customHeight="1" x14ac:dyDescent="0.35">
      <c r="A231" s="14"/>
    </row>
    <row r="232" spans="1:1" ht="18" customHeight="1" x14ac:dyDescent="0.35">
      <c r="A232" s="14"/>
    </row>
    <row r="233" spans="1:1" ht="18" customHeight="1" x14ac:dyDescent="0.35">
      <c r="A233" s="14"/>
    </row>
    <row r="234" spans="1:1" ht="18" customHeight="1" x14ac:dyDescent="0.35">
      <c r="A234" s="14"/>
    </row>
    <row r="235" spans="1:1" ht="18" customHeight="1" x14ac:dyDescent="0.35">
      <c r="A235" s="14"/>
    </row>
    <row r="236" spans="1:1" ht="18" customHeight="1" x14ac:dyDescent="0.35">
      <c r="A236" s="14"/>
    </row>
    <row r="237" spans="1:1" ht="18" customHeight="1" x14ac:dyDescent="0.35">
      <c r="A237" s="14"/>
    </row>
    <row r="238" spans="1:1" ht="18" customHeight="1" x14ac:dyDescent="0.35">
      <c r="A238" s="14"/>
    </row>
    <row r="239" spans="1:1" ht="18" customHeight="1" x14ac:dyDescent="0.35">
      <c r="A239" s="14"/>
    </row>
    <row r="240" spans="1:1" ht="18" customHeight="1" x14ac:dyDescent="0.35">
      <c r="A240" s="14"/>
    </row>
    <row r="241" spans="1:1" ht="18" customHeight="1" x14ac:dyDescent="0.35">
      <c r="A241" s="14"/>
    </row>
    <row r="242" spans="1:1" ht="18" customHeight="1" x14ac:dyDescent="0.35">
      <c r="A242" s="14"/>
    </row>
    <row r="243" spans="1:1" ht="18" customHeight="1" x14ac:dyDescent="0.35">
      <c r="A243" s="14"/>
    </row>
    <row r="244" spans="1:1" ht="18" customHeight="1" x14ac:dyDescent="0.35">
      <c r="A244" s="14"/>
    </row>
    <row r="245" spans="1:1" ht="18" customHeight="1" x14ac:dyDescent="0.35">
      <c r="A245" s="14"/>
    </row>
    <row r="246" spans="1:1" ht="18" customHeight="1" x14ac:dyDescent="0.35">
      <c r="A246" s="14"/>
    </row>
    <row r="247" spans="1:1" ht="18" customHeight="1" x14ac:dyDescent="0.35">
      <c r="A247" s="14"/>
    </row>
    <row r="248" spans="1:1" ht="18" customHeight="1" x14ac:dyDescent="0.35">
      <c r="A248" s="14"/>
    </row>
    <row r="249" spans="1:1" ht="18" customHeight="1" x14ac:dyDescent="0.35">
      <c r="A249" s="14"/>
    </row>
    <row r="250" spans="1:1" ht="18" customHeight="1" x14ac:dyDescent="0.35">
      <c r="A250" s="14"/>
    </row>
    <row r="251" spans="1:1" ht="18" customHeight="1" x14ac:dyDescent="0.35">
      <c r="A251" s="14"/>
    </row>
    <row r="252" spans="1:1" ht="18" customHeight="1" x14ac:dyDescent="0.35">
      <c r="A252" s="14"/>
    </row>
    <row r="253" spans="1:1" ht="18" customHeight="1" x14ac:dyDescent="0.35">
      <c r="A253" s="14"/>
    </row>
    <row r="254" spans="1:1" ht="18" customHeight="1" x14ac:dyDescent="0.35">
      <c r="A254" s="14"/>
    </row>
    <row r="255" spans="1:1" ht="18" customHeight="1" x14ac:dyDescent="0.35">
      <c r="A255" s="14"/>
    </row>
    <row r="256" spans="1:1" ht="18" customHeight="1" x14ac:dyDescent="0.35">
      <c r="A256" s="14"/>
    </row>
    <row r="257" spans="1:1" ht="18" customHeight="1" x14ac:dyDescent="0.35">
      <c r="A257" s="14"/>
    </row>
    <row r="258" spans="1:1" ht="18" customHeight="1" x14ac:dyDescent="0.35">
      <c r="A258" s="14"/>
    </row>
    <row r="259" spans="1:1" ht="18" customHeight="1" x14ac:dyDescent="0.35">
      <c r="A259" s="14"/>
    </row>
    <row r="260" spans="1:1" ht="18" customHeight="1" x14ac:dyDescent="0.35">
      <c r="A260" s="14"/>
    </row>
    <row r="261" spans="1:1" ht="18" customHeight="1" x14ac:dyDescent="0.35">
      <c r="A261" s="14"/>
    </row>
    <row r="262" spans="1:1" ht="18" customHeight="1" x14ac:dyDescent="0.35">
      <c r="A262" s="14"/>
    </row>
    <row r="263" spans="1:1" ht="18" customHeight="1" x14ac:dyDescent="0.35">
      <c r="A263" s="14"/>
    </row>
    <row r="264" spans="1:1" ht="18" customHeight="1" x14ac:dyDescent="0.35">
      <c r="A264" s="14"/>
    </row>
    <row r="265" spans="1:1" ht="18" customHeight="1" x14ac:dyDescent="0.35">
      <c r="A265" s="14"/>
    </row>
    <row r="266" spans="1:1" ht="18" customHeight="1" x14ac:dyDescent="0.35">
      <c r="A266" s="14"/>
    </row>
    <row r="267" spans="1:1" ht="18" customHeight="1" x14ac:dyDescent="0.35">
      <c r="A267" s="14"/>
    </row>
    <row r="268" spans="1:1" ht="18" customHeight="1" x14ac:dyDescent="0.35">
      <c r="A268" s="14"/>
    </row>
    <row r="269" spans="1:1" ht="18" customHeight="1" x14ac:dyDescent="0.35">
      <c r="A269" s="14"/>
    </row>
    <row r="270" spans="1:1" ht="18" customHeight="1" x14ac:dyDescent="0.35">
      <c r="A270" s="14"/>
    </row>
    <row r="271" spans="1:1" ht="18" customHeight="1" x14ac:dyDescent="0.35">
      <c r="A271" s="14"/>
    </row>
    <row r="272" spans="1:1" ht="18" customHeight="1" x14ac:dyDescent="0.35">
      <c r="A272" s="14"/>
    </row>
    <row r="273" spans="1:1" ht="18" customHeight="1" x14ac:dyDescent="0.35">
      <c r="A273" s="14"/>
    </row>
    <row r="274" spans="1:1" ht="18" customHeight="1" x14ac:dyDescent="0.35">
      <c r="A274" s="14"/>
    </row>
    <row r="275" spans="1:1" ht="18" customHeight="1" x14ac:dyDescent="0.35">
      <c r="A275" s="14"/>
    </row>
    <row r="276" spans="1:1" ht="18" customHeight="1" x14ac:dyDescent="0.35">
      <c r="A276" s="14"/>
    </row>
    <row r="277" spans="1:1" ht="18" customHeight="1" x14ac:dyDescent="0.35">
      <c r="A277" s="14"/>
    </row>
    <row r="278" spans="1:1" ht="18" customHeight="1" x14ac:dyDescent="0.35">
      <c r="A278" s="14"/>
    </row>
    <row r="279" spans="1:1" ht="18" customHeight="1" x14ac:dyDescent="0.35">
      <c r="A279" s="14"/>
    </row>
    <row r="280" spans="1:1" ht="18" customHeight="1" x14ac:dyDescent="0.35">
      <c r="A280" s="14"/>
    </row>
    <row r="281" spans="1:1" ht="18" customHeight="1" x14ac:dyDescent="0.35">
      <c r="A281" s="14"/>
    </row>
    <row r="282" spans="1:1" ht="18" customHeight="1" x14ac:dyDescent="0.35">
      <c r="A282" s="14"/>
    </row>
    <row r="283" spans="1:1" ht="18" customHeight="1" x14ac:dyDescent="0.35">
      <c r="A283" s="14"/>
    </row>
    <row r="284" spans="1:1" ht="18" customHeight="1" x14ac:dyDescent="0.35">
      <c r="A284" s="14"/>
    </row>
    <row r="285" spans="1:1" ht="18" customHeight="1" x14ac:dyDescent="0.35">
      <c r="A285" s="14"/>
    </row>
    <row r="286" spans="1:1" ht="18" customHeight="1" x14ac:dyDescent="0.35">
      <c r="A286" s="14"/>
    </row>
    <row r="287" spans="1:1" ht="18" customHeight="1" x14ac:dyDescent="0.35">
      <c r="A287" s="14"/>
    </row>
    <row r="288" spans="1:1" ht="18" customHeight="1" x14ac:dyDescent="0.35">
      <c r="A288" s="14"/>
    </row>
    <row r="289" spans="1:1" ht="18" customHeight="1" x14ac:dyDescent="0.35">
      <c r="A289" s="14"/>
    </row>
    <row r="290" spans="1:1" ht="18" customHeight="1" x14ac:dyDescent="0.35">
      <c r="A290" s="14"/>
    </row>
    <row r="291" spans="1:1" ht="18" customHeight="1" x14ac:dyDescent="0.35">
      <c r="A291" s="14"/>
    </row>
    <row r="292" spans="1:1" ht="18" customHeight="1" x14ac:dyDescent="0.35">
      <c r="A292" s="14"/>
    </row>
    <row r="293" spans="1:1" ht="18" customHeight="1" x14ac:dyDescent="0.35">
      <c r="A293" s="14"/>
    </row>
    <row r="294" spans="1:1" ht="18" customHeight="1" x14ac:dyDescent="0.35">
      <c r="A294" s="14"/>
    </row>
    <row r="295" spans="1:1" ht="18" customHeight="1" x14ac:dyDescent="0.35">
      <c r="A295" s="14"/>
    </row>
    <row r="296" spans="1:1" ht="18" customHeight="1" x14ac:dyDescent="0.35">
      <c r="A296" s="14"/>
    </row>
    <row r="297" spans="1:1" ht="18" customHeight="1" x14ac:dyDescent="0.35">
      <c r="A297" s="14"/>
    </row>
    <row r="298" spans="1:1" ht="18" customHeight="1" x14ac:dyDescent="0.35">
      <c r="A298" s="14"/>
    </row>
    <row r="299" spans="1:1" ht="18" customHeight="1" x14ac:dyDescent="0.35">
      <c r="A299" s="14"/>
    </row>
    <row r="300" spans="1:1" ht="18" customHeight="1" x14ac:dyDescent="0.35">
      <c r="A300" s="14"/>
    </row>
    <row r="301" spans="1:1" ht="18" customHeight="1" x14ac:dyDescent="0.35">
      <c r="A301" s="14"/>
    </row>
    <row r="302" spans="1:1" ht="18" customHeight="1" x14ac:dyDescent="0.35">
      <c r="A302" s="14"/>
    </row>
    <row r="303" spans="1:1" ht="18" customHeight="1" x14ac:dyDescent="0.35">
      <c r="A303" s="14"/>
    </row>
    <row r="304" spans="1:1" ht="18" customHeight="1" x14ac:dyDescent="0.35">
      <c r="A304" s="14"/>
    </row>
    <row r="305" spans="1:1" ht="18" customHeight="1" x14ac:dyDescent="0.35">
      <c r="A305" s="14"/>
    </row>
    <row r="306" spans="1:1" ht="18" customHeight="1" x14ac:dyDescent="0.35">
      <c r="A306" s="14"/>
    </row>
    <row r="307" spans="1:1" ht="18" customHeight="1" x14ac:dyDescent="0.35">
      <c r="A307" s="14"/>
    </row>
    <row r="308" spans="1:1" ht="18" customHeight="1" x14ac:dyDescent="0.35">
      <c r="A308" s="14"/>
    </row>
    <row r="309" spans="1:1" ht="18" customHeight="1" x14ac:dyDescent="0.35">
      <c r="A309" s="14"/>
    </row>
    <row r="310" spans="1:1" ht="18" customHeight="1" x14ac:dyDescent="0.35">
      <c r="A310" s="14"/>
    </row>
    <row r="311" spans="1:1" ht="18" customHeight="1" x14ac:dyDescent="0.35">
      <c r="A311" s="14"/>
    </row>
    <row r="312" spans="1:1" ht="18" customHeight="1" x14ac:dyDescent="0.35">
      <c r="A312" s="14"/>
    </row>
    <row r="313" spans="1:1" ht="18" customHeight="1" x14ac:dyDescent="0.35">
      <c r="A313" s="14"/>
    </row>
    <row r="314" spans="1:1" ht="18" customHeight="1" x14ac:dyDescent="0.35">
      <c r="A314" s="14"/>
    </row>
    <row r="315" spans="1:1" ht="18" customHeight="1" x14ac:dyDescent="0.35">
      <c r="A315" s="14"/>
    </row>
    <row r="316" spans="1:1" ht="18" customHeight="1" x14ac:dyDescent="0.35">
      <c r="A316" s="14"/>
    </row>
    <row r="317" spans="1:1" ht="18" customHeight="1" x14ac:dyDescent="0.35">
      <c r="A317" s="14"/>
    </row>
    <row r="318" spans="1:1" ht="18" customHeight="1" x14ac:dyDescent="0.35">
      <c r="A318" s="14"/>
    </row>
    <row r="319" spans="1:1" ht="18" customHeight="1" x14ac:dyDescent="0.35">
      <c r="A319" s="14"/>
    </row>
    <row r="320" spans="1:1" ht="18" customHeight="1" x14ac:dyDescent="0.35">
      <c r="A320" s="14"/>
    </row>
    <row r="321" spans="1:1" ht="18" customHeight="1" x14ac:dyDescent="0.35">
      <c r="A321" s="14"/>
    </row>
    <row r="322" spans="1:1" ht="18" customHeight="1" x14ac:dyDescent="0.35">
      <c r="A322" s="14"/>
    </row>
    <row r="323" spans="1:1" ht="18" customHeight="1" x14ac:dyDescent="0.35">
      <c r="A323" s="14"/>
    </row>
    <row r="324" spans="1:1" ht="18" customHeight="1" x14ac:dyDescent="0.35">
      <c r="A324" s="14"/>
    </row>
    <row r="325" spans="1:1" ht="18" customHeight="1" x14ac:dyDescent="0.35">
      <c r="A325" s="14"/>
    </row>
    <row r="326" spans="1:1" ht="18" customHeight="1" x14ac:dyDescent="0.35">
      <c r="A326" s="14"/>
    </row>
    <row r="327" spans="1:1" ht="18" customHeight="1" x14ac:dyDescent="0.35">
      <c r="A327" s="14"/>
    </row>
    <row r="328" spans="1:1" ht="18" customHeight="1" x14ac:dyDescent="0.35">
      <c r="A328" s="14"/>
    </row>
    <row r="329" spans="1:1" ht="18" customHeight="1" x14ac:dyDescent="0.35">
      <c r="A329" s="14"/>
    </row>
    <row r="330" spans="1:1" ht="18" customHeight="1" x14ac:dyDescent="0.35">
      <c r="A330" s="14"/>
    </row>
    <row r="331" spans="1:1" ht="18" customHeight="1" x14ac:dyDescent="0.35">
      <c r="A331" s="14"/>
    </row>
    <row r="332" spans="1:1" ht="18" customHeight="1" x14ac:dyDescent="0.35">
      <c r="A332" s="14"/>
    </row>
    <row r="333" spans="1:1" ht="18" customHeight="1" x14ac:dyDescent="0.35">
      <c r="A333" s="14"/>
    </row>
    <row r="334" spans="1:1" ht="18" customHeight="1" x14ac:dyDescent="0.35">
      <c r="A334" s="14"/>
    </row>
    <row r="335" spans="1:1" ht="18" customHeight="1" x14ac:dyDescent="0.35">
      <c r="A335" s="14"/>
    </row>
    <row r="336" spans="1:1" ht="18" customHeight="1" x14ac:dyDescent="0.35">
      <c r="A336" s="14"/>
    </row>
    <row r="337" spans="1:1" ht="18" customHeight="1" x14ac:dyDescent="0.35">
      <c r="A337" s="14"/>
    </row>
    <row r="338" spans="1:1" ht="18" customHeight="1" x14ac:dyDescent="0.35">
      <c r="A338" s="14"/>
    </row>
    <row r="339" spans="1:1" ht="18" customHeight="1" x14ac:dyDescent="0.35">
      <c r="A339" s="14"/>
    </row>
    <row r="340" spans="1:1" ht="18" customHeight="1" x14ac:dyDescent="0.35">
      <c r="A340" s="14"/>
    </row>
    <row r="341" spans="1:1" ht="18" customHeight="1" x14ac:dyDescent="0.35">
      <c r="A341" s="14"/>
    </row>
    <row r="342" spans="1:1" ht="18" customHeight="1" x14ac:dyDescent="0.35">
      <c r="A342" s="14"/>
    </row>
    <row r="343" spans="1:1" ht="18" customHeight="1" x14ac:dyDescent="0.35">
      <c r="A343" s="14"/>
    </row>
    <row r="344" spans="1:1" ht="18" customHeight="1" x14ac:dyDescent="0.35">
      <c r="A344" s="14"/>
    </row>
    <row r="345" spans="1:1" ht="18" customHeight="1" x14ac:dyDescent="0.35">
      <c r="A345" s="14"/>
    </row>
    <row r="346" spans="1:1" ht="18" customHeight="1" x14ac:dyDescent="0.35">
      <c r="A346" s="14"/>
    </row>
    <row r="347" spans="1:1" ht="18" customHeight="1" x14ac:dyDescent="0.35">
      <c r="A347" s="14"/>
    </row>
    <row r="348" spans="1:1" ht="18" customHeight="1" x14ac:dyDescent="0.35">
      <c r="A348" s="14"/>
    </row>
    <row r="349" spans="1:1" ht="18" customHeight="1" x14ac:dyDescent="0.35">
      <c r="A349" s="14"/>
    </row>
    <row r="350" spans="1:1" ht="18" customHeight="1" x14ac:dyDescent="0.35">
      <c r="A350" s="14"/>
    </row>
    <row r="351" spans="1:1" ht="18" customHeight="1" x14ac:dyDescent="0.35">
      <c r="A351" s="14"/>
    </row>
    <row r="352" spans="1:1" ht="18" customHeight="1" x14ac:dyDescent="0.35">
      <c r="A352" s="14"/>
    </row>
    <row r="353" spans="1:1" ht="18" customHeight="1" x14ac:dyDescent="0.35">
      <c r="A353" s="14"/>
    </row>
    <row r="354" spans="1:1" ht="18" customHeight="1" x14ac:dyDescent="0.35">
      <c r="A354" s="14"/>
    </row>
    <row r="355" spans="1:1" ht="18" customHeight="1" x14ac:dyDescent="0.35">
      <c r="A355" s="14"/>
    </row>
    <row r="356" spans="1:1" ht="18" customHeight="1" x14ac:dyDescent="0.35">
      <c r="A356" s="14"/>
    </row>
    <row r="357" spans="1:1" ht="18" customHeight="1" x14ac:dyDescent="0.35">
      <c r="A357" s="14"/>
    </row>
    <row r="358" spans="1:1" ht="18" customHeight="1" x14ac:dyDescent="0.35">
      <c r="A358" s="14"/>
    </row>
    <row r="359" spans="1:1" ht="18" customHeight="1" x14ac:dyDescent="0.35">
      <c r="A359" s="14"/>
    </row>
    <row r="360" spans="1:1" ht="18" customHeight="1" x14ac:dyDescent="0.35">
      <c r="A360" s="14"/>
    </row>
    <row r="361" spans="1:1" ht="18" customHeight="1" x14ac:dyDescent="0.35">
      <c r="A361" s="14"/>
    </row>
    <row r="362" spans="1:1" ht="18" customHeight="1" x14ac:dyDescent="0.35">
      <c r="A362" s="14"/>
    </row>
    <row r="363" spans="1:1" ht="18" customHeight="1" x14ac:dyDescent="0.35">
      <c r="A363" s="14"/>
    </row>
    <row r="364" spans="1:1" ht="18" customHeight="1" x14ac:dyDescent="0.35">
      <c r="A364" s="14"/>
    </row>
    <row r="365" spans="1:1" ht="18" customHeight="1" x14ac:dyDescent="0.35">
      <c r="A365" s="14"/>
    </row>
    <row r="366" spans="1:1" ht="18" customHeight="1" x14ac:dyDescent="0.35">
      <c r="A366" s="14"/>
    </row>
    <row r="367" spans="1:1" ht="18" customHeight="1" x14ac:dyDescent="0.35">
      <c r="A367" s="14"/>
    </row>
    <row r="368" spans="1:1" ht="18" customHeight="1" x14ac:dyDescent="0.35">
      <c r="A368" s="14"/>
    </row>
    <row r="369" spans="1:1" ht="18" customHeight="1" x14ac:dyDescent="0.35">
      <c r="A369" s="14"/>
    </row>
    <row r="370" spans="1:1" ht="18" customHeight="1" x14ac:dyDescent="0.35">
      <c r="A370" s="14"/>
    </row>
    <row r="371" spans="1:1" ht="18" customHeight="1" x14ac:dyDescent="0.35">
      <c r="A371" s="14"/>
    </row>
    <row r="372" spans="1:1" ht="18" customHeight="1" x14ac:dyDescent="0.35">
      <c r="A372" s="14"/>
    </row>
    <row r="373" spans="1:1" ht="18" customHeight="1" x14ac:dyDescent="0.35">
      <c r="A373" s="14"/>
    </row>
    <row r="374" spans="1:1" ht="18" customHeight="1" x14ac:dyDescent="0.35">
      <c r="A374" s="14"/>
    </row>
    <row r="375" spans="1:1" ht="18" customHeight="1" x14ac:dyDescent="0.35">
      <c r="A375" s="14"/>
    </row>
    <row r="376" spans="1:1" ht="18" customHeight="1" x14ac:dyDescent="0.35">
      <c r="A376" s="14"/>
    </row>
    <row r="377" spans="1:1" ht="18" customHeight="1" x14ac:dyDescent="0.35">
      <c r="A377" s="14"/>
    </row>
    <row r="378" spans="1:1" ht="18" customHeight="1" x14ac:dyDescent="0.35">
      <c r="A378" s="14"/>
    </row>
    <row r="379" spans="1:1" ht="18" customHeight="1" x14ac:dyDescent="0.35">
      <c r="A379" s="14"/>
    </row>
    <row r="380" spans="1:1" ht="18" customHeight="1" x14ac:dyDescent="0.35">
      <c r="A380" s="14"/>
    </row>
    <row r="381" spans="1:1" ht="18" customHeight="1" x14ac:dyDescent="0.35">
      <c r="A381" s="14"/>
    </row>
    <row r="382" spans="1:1" ht="18" customHeight="1" x14ac:dyDescent="0.35">
      <c r="A382" s="14"/>
    </row>
    <row r="383" spans="1:1" ht="18" customHeight="1" x14ac:dyDescent="0.35">
      <c r="A383" s="14"/>
    </row>
    <row r="384" spans="1:1" ht="18" customHeight="1" x14ac:dyDescent="0.35">
      <c r="A384" s="14"/>
    </row>
    <row r="385" spans="1:1" ht="18" customHeight="1" x14ac:dyDescent="0.35">
      <c r="A385" s="14"/>
    </row>
    <row r="386" spans="1:1" ht="18" customHeight="1" x14ac:dyDescent="0.35">
      <c r="A386" s="14"/>
    </row>
    <row r="387" spans="1:1" ht="18" customHeight="1" x14ac:dyDescent="0.35">
      <c r="A387" s="14"/>
    </row>
    <row r="388" spans="1:1" ht="18" customHeight="1" x14ac:dyDescent="0.35">
      <c r="A388" s="14"/>
    </row>
    <row r="389" spans="1:1" ht="18" customHeight="1" x14ac:dyDescent="0.35">
      <c r="A389" s="14"/>
    </row>
    <row r="390" spans="1:1" ht="18" customHeight="1" x14ac:dyDescent="0.35">
      <c r="A390" s="14"/>
    </row>
    <row r="391" spans="1:1" ht="18" customHeight="1" x14ac:dyDescent="0.35">
      <c r="A391" s="14"/>
    </row>
    <row r="392" spans="1:1" ht="18" customHeight="1" x14ac:dyDescent="0.35">
      <c r="A392" s="14"/>
    </row>
    <row r="393" spans="1:1" ht="18" customHeight="1" x14ac:dyDescent="0.35">
      <c r="A393" s="14"/>
    </row>
    <row r="394" spans="1:1" ht="18" customHeight="1" x14ac:dyDescent="0.35">
      <c r="A394" s="14"/>
    </row>
    <row r="395" spans="1:1" ht="18" customHeight="1" x14ac:dyDescent="0.35">
      <c r="A395" s="14"/>
    </row>
    <row r="396" spans="1:1" ht="18" customHeight="1" x14ac:dyDescent="0.35">
      <c r="A396" s="14"/>
    </row>
    <row r="397" spans="1:1" ht="18" customHeight="1" x14ac:dyDescent="0.35">
      <c r="A397" s="14"/>
    </row>
    <row r="398" spans="1:1" ht="18" customHeight="1" x14ac:dyDescent="0.35">
      <c r="A398" s="14"/>
    </row>
    <row r="399" spans="1:1" ht="18" customHeight="1" x14ac:dyDescent="0.35">
      <c r="A399" s="14"/>
    </row>
    <row r="400" spans="1:1" ht="18" customHeight="1" x14ac:dyDescent="0.35">
      <c r="A400" s="14"/>
    </row>
    <row r="401" spans="1:1" ht="18" customHeight="1" x14ac:dyDescent="0.35">
      <c r="A401" s="14"/>
    </row>
    <row r="402" spans="1:1" ht="18" customHeight="1" x14ac:dyDescent="0.35">
      <c r="A402" s="14"/>
    </row>
    <row r="403" spans="1:1" ht="18" customHeight="1" x14ac:dyDescent="0.35">
      <c r="A403" s="14"/>
    </row>
    <row r="404" spans="1:1" ht="18" customHeight="1" x14ac:dyDescent="0.35">
      <c r="A404" s="14"/>
    </row>
    <row r="405" spans="1:1" ht="18" customHeight="1" x14ac:dyDescent="0.35">
      <c r="A405" s="14"/>
    </row>
    <row r="406" spans="1:1" ht="18" customHeight="1" x14ac:dyDescent="0.35">
      <c r="A406" s="14"/>
    </row>
    <row r="407" spans="1:1" ht="18" customHeight="1" x14ac:dyDescent="0.35">
      <c r="A407" s="14"/>
    </row>
    <row r="408" spans="1:1" ht="18" customHeight="1" x14ac:dyDescent="0.35">
      <c r="A408" s="14"/>
    </row>
    <row r="409" spans="1:1" ht="18" customHeight="1" x14ac:dyDescent="0.35">
      <c r="A409" s="14"/>
    </row>
    <row r="410" spans="1:1" ht="18" customHeight="1" x14ac:dyDescent="0.35">
      <c r="A410" s="14"/>
    </row>
    <row r="411" spans="1:1" ht="18" customHeight="1" x14ac:dyDescent="0.35">
      <c r="A411" s="14"/>
    </row>
    <row r="412" spans="1:1" ht="18" customHeight="1" x14ac:dyDescent="0.35">
      <c r="A412" s="14"/>
    </row>
    <row r="413" spans="1:1" ht="18" customHeight="1" x14ac:dyDescent="0.35">
      <c r="A413" s="14"/>
    </row>
    <row r="414" spans="1:1" ht="18" customHeight="1" x14ac:dyDescent="0.35">
      <c r="A414" s="14"/>
    </row>
    <row r="415" spans="1:1" ht="18" customHeight="1" x14ac:dyDescent="0.35">
      <c r="A415" s="14"/>
    </row>
    <row r="416" spans="1:1" ht="18" customHeight="1" x14ac:dyDescent="0.35">
      <c r="A416" s="14"/>
    </row>
    <row r="417" spans="1:1" ht="18" customHeight="1" x14ac:dyDescent="0.35">
      <c r="A417" s="14"/>
    </row>
    <row r="418" spans="1:1" ht="18" customHeight="1" x14ac:dyDescent="0.35">
      <c r="A418" s="14"/>
    </row>
    <row r="419" spans="1:1" ht="18" customHeight="1" x14ac:dyDescent="0.35">
      <c r="A419" s="14"/>
    </row>
    <row r="420" spans="1:1" ht="18" customHeight="1" x14ac:dyDescent="0.35">
      <c r="A420" s="14"/>
    </row>
    <row r="421" spans="1:1" ht="18" customHeight="1" x14ac:dyDescent="0.35">
      <c r="A421" s="14"/>
    </row>
    <row r="422" spans="1:1" ht="18" customHeight="1" x14ac:dyDescent="0.35">
      <c r="A422" s="14"/>
    </row>
    <row r="423" spans="1:1" ht="18" customHeight="1" x14ac:dyDescent="0.35">
      <c r="A423" s="14"/>
    </row>
    <row r="424" spans="1:1" ht="18" customHeight="1" x14ac:dyDescent="0.35">
      <c r="A424" s="14"/>
    </row>
    <row r="425" spans="1:1" ht="18" customHeight="1" x14ac:dyDescent="0.35">
      <c r="A425" s="14"/>
    </row>
    <row r="426" spans="1:1" ht="18" customHeight="1" x14ac:dyDescent="0.35">
      <c r="A426" s="14"/>
    </row>
    <row r="427" spans="1:1" ht="18" customHeight="1" x14ac:dyDescent="0.35">
      <c r="A427" s="14"/>
    </row>
    <row r="428" spans="1:1" ht="18" customHeight="1" x14ac:dyDescent="0.35">
      <c r="A428" s="14"/>
    </row>
    <row r="429" spans="1:1" ht="18" customHeight="1" x14ac:dyDescent="0.35">
      <c r="A429" s="14"/>
    </row>
    <row r="430" spans="1:1" ht="18" customHeight="1" x14ac:dyDescent="0.35">
      <c r="A430" s="14"/>
    </row>
    <row r="431" spans="1:1" ht="18" customHeight="1" x14ac:dyDescent="0.35">
      <c r="A431" s="14"/>
    </row>
    <row r="432" spans="1:1" ht="18" customHeight="1" x14ac:dyDescent="0.35">
      <c r="A432" s="14"/>
    </row>
    <row r="433" spans="1:1" ht="18" customHeight="1" x14ac:dyDescent="0.35">
      <c r="A433" s="14"/>
    </row>
    <row r="434" spans="1:1" ht="18" customHeight="1" x14ac:dyDescent="0.35">
      <c r="A434" s="14"/>
    </row>
    <row r="435" spans="1:1" ht="18" customHeight="1" x14ac:dyDescent="0.35">
      <c r="A435" s="14"/>
    </row>
    <row r="436" spans="1:1" ht="18" customHeight="1" x14ac:dyDescent="0.35">
      <c r="A436" s="14"/>
    </row>
    <row r="437" spans="1:1" ht="18" customHeight="1" x14ac:dyDescent="0.35">
      <c r="A437" s="14"/>
    </row>
    <row r="438" spans="1:1" ht="18" customHeight="1" x14ac:dyDescent="0.35">
      <c r="A438" s="14"/>
    </row>
    <row r="439" spans="1:1" ht="18" customHeight="1" x14ac:dyDescent="0.35">
      <c r="A439" s="14"/>
    </row>
    <row r="440" spans="1:1" ht="18" customHeight="1" x14ac:dyDescent="0.35">
      <c r="A440" s="14"/>
    </row>
    <row r="441" spans="1:1" ht="18" customHeight="1" x14ac:dyDescent="0.35">
      <c r="A441" s="14"/>
    </row>
    <row r="442" spans="1:1" ht="18" customHeight="1" x14ac:dyDescent="0.35">
      <c r="A442" s="14"/>
    </row>
    <row r="443" spans="1:1" ht="18" customHeight="1" x14ac:dyDescent="0.35">
      <c r="A443" s="14"/>
    </row>
    <row r="444" spans="1:1" ht="18" customHeight="1" x14ac:dyDescent="0.35">
      <c r="A444" s="14"/>
    </row>
    <row r="445" spans="1:1" ht="18" customHeight="1" x14ac:dyDescent="0.35">
      <c r="A445" s="14"/>
    </row>
    <row r="446" spans="1:1" ht="18" customHeight="1" x14ac:dyDescent="0.35">
      <c r="A446" s="14"/>
    </row>
    <row r="447" spans="1:1" ht="18" customHeight="1" x14ac:dyDescent="0.35">
      <c r="A447" s="14"/>
    </row>
    <row r="448" spans="1:1" ht="18" customHeight="1" x14ac:dyDescent="0.35">
      <c r="A448" s="14"/>
    </row>
    <row r="449" spans="1:1" ht="18" customHeight="1" x14ac:dyDescent="0.35">
      <c r="A449" s="14"/>
    </row>
    <row r="450" spans="1:1" ht="18" customHeight="1" x14ac:dyDescent="0.35">
      <c r="A450" s="14"/>
    </row>
    <row r="451" spans="1:1" ht="18" customHeight="1" x14ac:dyDescent="0.35">
      <c r="A451" s="14"/>
    </row>
    <row r="452" spans="1:1" ht="18" customHeight="1" x14ac:dyDescent="0.35">
      <c r="A452" s="14"/>
    </row>
    <row r="453" spans="1:1" ht="18" customHeight="1" x14ac:dyDescent="0.35">
      <c r="A453" s="14"/>
    </row>
    <row r="454" spans="1:1" ht="18" customHeight="1" x14ac:dyDescent="0.35">
      <c r="A454" s="14"/>
    </row>
    <row r="455" spans="1:1" ht="18" customHeight="1" x14ac:dyDescent="0.35">
      <c r="A455" s="14"/>
    </row>
    <row r="456" spans="1:1" ht="18" customHeight="1" x14ac:dyDescent="0.35">
      <c r="A456" s="14"/>
    </row>
    <row r="457" spans="1:1" ht="18" customHeight="1" x14ac:dyDescent="0.35">
      <c r="A457" s="14"/>
    </row>
    <row r="458" spans="1:1" ht="18" customHeight="1" x14ac:dyDescent="0.35">
      <c r="A458" s="14"/>
    </row>
    <row r="459" spans="1:1" ht="18" customHeight="1" x14ac:dyDescent="0.35">
      <c r="A459" s="14"/>
    </row>
    <row r="460" spans="1:1" ht="18" customHeight="1" x14ac:dyDescent="0.35">
      <c r="A460" s="14"/>
    </row>
    <row r="461" spans="1:1" ht="18" customHeight="1" x14ac:dyDescent="0.35">
      <c r="A461" s="14"/>
    </row>
    <row r="462" spans="1:1" ht="18" customHeight="1" x14ac:dyDescent="0.35">
      <c r="A462" s="14"/>
    </row>
    <row r="463" spans="1:1" ht="18" customHeight="1" x14ac:dyDescent="0.35">
      <c r="A463" s="14"/>
    </row>
    <row r="464" spans="1:1" ht="18" customHeight="1" x14ac:dyDescent="0.35">
      <c r="A464" s="14"/>
    </row>
    <row r="465" spans="1:1" ht="18" customHeight="1" x14ac:dyDescent="0.35">
      <c r="A465" s="14"/>
    </row>
    <row r="466" spans="1:1" ht="18" customHeight="1" x14ac:dyDescent="0.35">
      <c r="A466" s="14"/>
    </row>
    <row r="467" spans="1:1" ht="18" customHeight="1" x14ac:dyDescent="0.35">
      <c r="A467" s="14"/>
    </row>
    <row r="468" spans="1:1" ht="18" customHeight="1" x14ac:dyDescent="0.35">
      <c r="A468" s="14"/>
    </row>
    <row r="469" spans="1:1" ht="18" customHeight="1" x14ac:dyDescent="0.35">
      <c r="A469" s="14"/>
    </row>
    <row r="470" spans="1:1" ht="18" customHeight="1" x14ac:dyDescent="0.35">
      <c r="A470" s="14"/>
    </row>
    <row r="471" spans="1:1" ht="18" customHeight="1" x14ac:dyDescent="0.35">
      <c r="A471" s="14"/>
    </row>
    <row r="472" spans="1:1" ht="18" customHeight="1" x14ac:dyDescent="0.35">
      <c r="A472" s="14"/>
    </row>
    <row r="473" spans="1:1" ht="18" customHeight="1" x14ac:dyDescent="0.35">
      <c r="A473" s="14"/>
    </row>
    <row r="474" spans="1:1" ht="18" customHeight="1" x14ac:dyDescent="0.35">
      <c r="A474" s="14"/>
    </row>
    <row r="475" spans="1:1" ht="18" customHeight="1" x14ac:dyDescent="0.35">
      <c r="A475" s="14"/>
    </row>
    <row r="476" spans="1:1" ht="18" customHeight="1" x14ac:dyDescent="0.35">
      <c r="A476" s="14"/>
    </row>
    <row r="477" spans="1:1" ht="18" customHeight="1" x14ac:dyDescent="0.35">
      <c r="A477" s="14"/>
    </row>
    <row r="478" spans="1:1" ht="18" customHeight="1" x14ac:dyDescent="0.35">
      <c r="A478" s="14"/>
    </row>
    <row r="479" spans="1:1" ht="18" customHeight="1" x14ac:dyDescent="0.35">
      <c r="A479" s="14"/>
    </row>
    <row r="480" spans="1:1" ht="18" customHeight="1" x14ac:dyDescent="0.35">
      <c r="A480" s="14"/>
    </row>
    <row r="481" spans="1:1" ht="18" customHeight="1" x14ac:dyDescent="0.35">
      <c r="A481" s="14"/>
    </row>
    <row r="482" spans="1:1" ht="18" customHeight="1" x14ac:dyDescent="0.35">
      <c r="A482" s="14"/>
    </row>
    <row r="483" spans="1:1" ht="18" customHeight="1" x14ac:dyDescent="0.35">
      <c r="A483" s="14"/>
    </row>
    <row r="484" spans="1:1" ht="18" customHeight="1" x14ac:dyDescent="0.35">
      <c r="A484" s="14"/>
    </row>
    <row r="485" spans="1:1" ht="18" customHeight="1" x14ac:dyDescent="0.35">
      <c r="A485" s="14"/>
    </row>
    <row r="486" spans="1:1" ht="18" customHeight="1" x14ac:dyDescent="0.35">
      <c r="A486" s="14"/>
    </row>
    <row r="487" spans="1:1" ht="18" customHeight="1" x14ac:dyDescent="0.35">
      <c r="A487" s="14"/>
    </row>
    <row r="488" spans="1:1" ht="18" customHeight="1" x14ac:dyDescent="0.35">
      <c r="A488" s="14"/>
    </row>
    <row r="489" spans="1:1" ht="18" customHeight="1" x14ac:dyDescent="0.35">
      <c r="A489" s="14"/>
    </row>
    <row r="490" spans="1:1" ht="18" customHeight="1" x14ac:dyDescent="0.35">
      <c r="A490" s="14"/>
    </row>
    <row r="491" spans="1:1" ht="18" customHeight="1" x14ac:dyDescent="0.35">
      <c r="A491" s="14"/>
    </row>
    <row r="492" spans="1:1" ht="18" customHeight="1" x14ac:dyDescent="0.35">
      <c r="A492" s="14"/>
    </row>
    <row r="493" spans="1:1" ht="18" customHeight="1" x14ac:dyDescent="0.35">
      <c r="A493" s="14"/>
    </row>
    <row r="494" spans="1:1" ht="18" customHeight="1" x14ac:dyDescent="0.35">
      <c r="A494" s="14"/>
    </row>
    <row r="495" spans="1:1" ht="18" customHeight="1" x14ac:dyDescent="0.35">
      <c r="A495" s="14"/>
    </row>
    <row r="496" spans="1:1" ht="18" customHeight="1" x14ac:dyDescent="0.35">
      <c r="A496" s="14"/>
    </row>
    <row r="497" spans="1:1" ht="18" customHeight="1" x14ac:dyDescent="0.35">
      <c r="A497" s="14"/>
    </row>
    <row r="498" spans="1:1" ht="18" customHeight="1" x14ac:dyDescent="0.35">
      <c r="A498" s="14"/>
    </row>
    <row r="499" spans="1:1" ht="18" customHeight="1" x14ac:dyDescent="0.35">
      <c r="A499" s="14"/>
    </row>
    <row r="500" spans="1:1" ht="18" customHeight="1" x14ac:dyDescent="0.35">
      <c r="A500" s="14"/>
    </row>
    <row r="501" spans="1:1" ht="18" customHeight="1" x14ac:dyDescent="0.35">
      <c r="A501" s="14"/>
    </row>
    <row r="502" spans="1:1" ht="18" customHeight="1" x14ac:dyDescent="0.35">
      <c r="A502" s="14"/>
    </row>
    <row r="503" spans="1:1" ht="18" customHeight="1" x14ac:dyDescent="0.35">
      <c r="A503" s="14"/>
    </row>
    <row r="504" spans="1:1" ht="18" customHeight="1" x14ac:dyDescent="0.35">
      <c r="A504" s="14"/>
    </row>
    <row r="505" spans="1:1" ht="18" customHeight="1" x14ac:dyDescent="0.35">
      <c r="A505" s="14"/>
    </row>
    <row r="506" spans="1:1" ht="18" customHeight="1" x14ac:dyDescent="0.35">
      <c r="A506" s="14"/>
    </row>
    <row r="507" spans="1:1" ht="18" customHeight="1" x14ac:dyDescent="0.35">
      <c r="A507" s="14"/>
    </row>
    <row r="508" spans="1:1" ht="18" customHeight="1" x14ac:dyDescent="0.35">
      <c r="A508" s="14"/>
    </row>
    <row r="509" spans="1:1" ht="18" customHeight="1" x14ac:dyDescent="0.35">
      <c r="A509" s="14"/>
    </row>
    <row r="510" spans="1:1" ht="18" customHeight="1" x14ac:dyDescent="0.35">
      <c r="A510" s="14"/>
    </row>
    <row r="511" spans="1:1" ht="18" customHeight="1" x14ac:dyDescent="0.35">
      <c r="A511" s="14"/>
    </row>
    <row r="512" spans="1:1" ht="18" customHeight="1" x14ac:dyDescent="0.35">
      <c r="A512" s="14"/>
    </row>
    <row r="513" spans="1:1" ht="18" customHeight="1" x14ac:dyDescent="0.35">
      <c r="A513" s="14"/>
    </row>
    <row r="514" spans="1:1" ht="18" customHeight="1" x14ac:dyDescent="0.35">
      <c r="A514" s="14"/>
    </row>
    <row r="515" spans="1:1" ht="18" customHeight="1" x14ac:dyDescent="0.35">
      <c r="A515" s="14"/>
    </row>
    <row r="516" spans="1:1" ht="18" customHeight="1" x14ac:dyDescent="0.35">
      <c r="A516" s="14"/>
    </row>
    <row r="517" spans="1:1" ht="18" customHeight="1" x14ac:dyDescent="0.35">
      <c r="A517" s="14"/>
    </row>
    <row r="518" spans="1:1" ht="18" customHeight="1" x14ac:dyDescent="0.35">
      <c r="A518" s="14"/>
    </row>
    <row r="519" spans="1:1" ht="18" customHeight="1" x14ac:dyDescent="0.35">
      <c r="A519" s="14"/>
    </row>
    <row r="520" spans="1:1" ht="18" customHeight="1" x14ac:dyDescent="0.35">
      <c r="A520" s="14"/>
    </row>
    <row r="521" spans="1:1" ht="18" customHeight="1" x14ac:dyDescent="0.35">
      <c r="A521" s="14"/>
    </row>
    <row r="522" spans="1:1" ht="18" customHeight="1" x14ac:dyDescent="0.35">
      <c r="A522" s="14"/>
    </row>
    <row r="523" spans="1:1" ht="18" customHeight="1" x14ac:dyDescent="0.35">
      <c r="A523" s="14"/>
    </row>
    <row r="524" spans="1:1" ht="18" customHeight="1" x14ac:dyDescent="0.35">
      <c r="A524" s="14"/>
    </row>
    <row r="525" spans="1:1" ht="18" customHeight="1" x14ac:dyDescent="0.35">
      <c r="A525" s="14"/>
    </row>
    <row r="526" spans="1:1" ht="18" customHeight="1" x14ac:dyDescent="0.35">
      <c r="A526" s="14"/>
    </row>
    <row r="527" spans="1:1" ht="18" customHeight="1" x14ac:dyDescent="0.35">
      <c r="A527" s="14"/>
    </row>
    <row r="528" spans="1:1" ht="18" customHeight="1" x14ac:dyDescent="0.35">
      <c r="A528" s="14"/>
    </row>
    <row r="529" spans="1:1" ht="18" customHeight="1" x14ac:dyDescent="0.35">
      <c r="A529" s="14"/>
    </row>
    <row r="530" spans="1:1" ht="18" customHeight="1" x14ac:dyDescent="0.35">
      <c r="A530" s="14"/>
    </row>
    <row r="531" spans="1:1" ht="18" customHeight="1" x14ac:dyDescent="0.35">
      <c r="A531" s="14"/>
    </row>
    <row r="532" spans="1:1" ht="18" customHeight="1" x14ac:dyDescent="0.35">
      <c r="A532" s="14"/>
    </row>
    <row r="533" spans="1:1" ht="18" customHeight="1" x14ac:dyDescent="0.35">
      <c r="A533" s="14"/>
    </row>
    <row r="534" spans="1:1" ht="18" customHeight="1" x14ac:dyDescent="0.35">
      <c r="A534" s="14"/>
    </row>
    <row r="535" spans="1:1" ht="18" customHeight="1" x14ac:dyDescent="0.35">
      <c r="A535" s="14"/>
    </row>
    <row r="536" spans="1:1" ht="18" customHeight="1" x14ac:dyDescent="0.35">
      <c r="A536" s="14"/>
    </row>
    <row r="537" spans="1:1" ht="18" customHeight="1" x14ac:dyDescent="0.35">
      <c r="A537" s="14"/>
    </row>
    <row r="538" spans="1:1" ht="18" customHeight="1" x14ac:dyDescent="0.35">
      <c r="A538" s="14"/>
    </row>
    <row r="539" spans="1:1" ht="18" customHeight="1" x14ac:dyDescent="0.35">
      <c r="A539" s="14"/>
    </row>
    <row r="540" spans="1:1" ht="18" customHeight="1" x14ac:dyDescent="0.35">
      <c r="A540" s="14"/>
    </row>
    <row r="541" spans="1:1" ht="18" customHeight="1" x14ac:dyDescent="0.35">
      <c r="A541" s="14"/>
    </row>
    <row r="542" spans="1:1" ht="18" customHeight="1" x14ac:dyDescent="0.35">
      <c r="A542" s="14"/>
    </row>
    <row r="543" spans="1:1" ht="18" customHeight="1" x14ac:dyDescent="0.35">
      <c r="A543" s="14"/>
    </row>
    <row r="544" spans="1:1" ht="18" customHeight="1" x14ac:dyDescent="0.35">
      <c r="A544" s="14"/>
    </row>
    <row r="545" spans="1:1" ht="18" customHeight="1" x14ac:dyDescent="0.35">
      <c r="A545" s="14"/>
    </row>
    <row r="546" spans="1:1" ht="18" customHeight="1" x14ac:dyDescent="0.35">
      <c r="A546" s="14"/>
    </row>
    <row r="547" spans="1:1" ht="18" customHeight="1" x14ac:dyDescent="0.35">
      <c r="A547" s="14"/>
    </row>
    <row r="548" spans="1:1" ht="18" customHeight="1" x14ac:dyDescent="0.35">
      <c r="A548" s="14"/>
    </row>
    <row r="549" spans="1:1" ht="18" customHeight="1" x14ac:dyDescent="0.35">
      <c r="A549" s="14"/>
    </row>
    <row r="550" spans="1:1" ht="18" customHeight="1" x14ac:dyDescent="0.35">
      <c r="A550" s="14"/>
    </row>
    <row r="551" spans="1:1" ht="18" customHeight="1" x14ac:dyDescent="0.35">
      <c r="A551" s="14"/>
    </row>
    <row r="552" spans="1:1" ht="18" customHeight="1" x14ac:dyDescent="0.35">
      <c r="A552" s="14"/>
    </row>
    <row r="553" spans="1:1" ht="18" customHeight="1" x14ac:dyDescent="0.35">
      <c r="A553" s="14"/>
    </row>
    <row r="554" spans="1:1" ht="18" customHeight="1" x14ac:dyDescent="0.35">
      <c r="A554" s="14"/>
    </row>
    <row r="555" spans="1:1" ht="18" customHeight="1" x14ac:dyDescent="0.35">
      <c r="A555" s="14"/>
    </row>
    <row r="556" spans="1:1" ht="18" customHeight="1" x14ac:dyDescent="0.35">
      <c r="A556" s="14"/>
    </row>
    <row r="557" spans="1:1" ht="18" customHeight="1" x14ac:dyDescent="0.35">
      <c r="A557" s="14"/>
    </row>
    <row r="558" spans="1:1" ht="18" customHeight="1" x14ac:dyDescent="0.35">
      <c r="A558" s="14"/>
    </row>
    <row r="559" spans="1:1" ht="18" customHeight="1" x14ac:dyDescent="0.35">
      <c r="A559" s="14"/>
    </row>
    <row r="560" spans="1:1" ht="18" customHeight="1" x14ac:dyDescent="0.35">
      <c r="A560" s="14"/>
    </row>
    <row r="561" spans="1:1" ht="18" customHeight="1" x14ac:dyDescent="0.35">
      <c r="A561" s="14"/>
    </row>
    <row r="562" spans="1:1" ht="18" customHeight="1" x14ac:dyDescent="0.35">
      <c r="A562" s="14"/>
    </row>
    <row r="563" spans="1:1" ht="18" customHeight="1" x14ac:dyDescent="0.35">
      <c r="A563" s="14"/>
    </row>
    <row r="564" spans="1:1" ht="18" customHeight="1" x14ac:dyDescent="0.35">
      <c r="A564" s="14"/>
    </row>
    <row r="565" spans="1:1" ht="18" customHeight="1" x14ac:dyDescent="0.35">
      <c r="A565" s="14"/>
    </row>
    <row r="566" spans="1:1" ht="18" customHeight="1" x14ac:dyDescent="0.35">
      <c r="A566" s="14"/>
    </row>
    <row r="567" spans="1:1" ht="18" customHeight="1" x14ac:dyDescent="0.35">
      <c r="A567" s="14"/>
    </row>
    <row r="568" spans="1:1" ht="18" customHeight="1" x14ac:dyDescent="0.35">
      <c r="A568" s="14"/>
    </row>
    <row r="569" spans="1:1" ht="18" customHeight="1" x14ac:dyDescent="0.35">
      <c r="A569" s="14"/>
    </row>
    <row r="570" spans="1:1" ht="18" customHeight="1" x14ac:dyDescent="0.35">
      <c r="A570" s="14"/>
    </row>
    <row r="571" spans="1:1" ht="18" customHeight="1" x14ac:dyDescent="0.35">
      <c r="A571" s="14"/>
    </row>
    <row r="572" spans="1:1" ht="18" customHeight="1" x14ac:dyDescent="0.35">
      <c r="A572" s="14"/>
    </row>
    <row r="573" spans="1:1" ht="18" customHeight="1" x14ac:dyDescent="0.35">
      <c r="A573" s="14"/>
    </row>
    <row r="574" spans="1:1" ht="18" customHeight="1" x14ac:dyDescent="0.35">
      <c r="A574" s="14"/>
    </row>
    <row r="575" spans="1:1" ht="18" customHeight="1" x14ac:dyDescent="0.35">
      <c r="A575" s="14"/>
    </row>
    <row r="576" spans="1:1" ht="18" customHeight="1" x14ac:dyDescent="0.35">
      <c r="A576" s="14"/>
    </row>
    <row r="577" spans="1:1" ht="18" customHeight="1" x14ac:dyDescent="0.35">
      <c r="A577" s="14"/>
    </row>
    <row r="578" spans="1:1" ht="18" customHeight="1" x14ac:dyDescent="0.35">
      <c r="A578" s="14"/>
    </row>
    <row r="579" spans="1:1" ht="18" customHeight="1" x14ac:dyDescent="0.35">
      <c r="A579" s="14"/>
    </row>
    <row r="580" spans="1:1" ht="18" customHeight="1" x14ac:dyDescent="0.35">
      <c r="A580" s="14"/>
    </row>
    <row r="581" spans="1:1" ht="18" customHeight="1" x14ac:dyDescent="0.35">
      <c r="A581" s="14"/>
    </row>
    <row r="582" spans="1:1" ht="18" customHeight="1" x14ac:dyDescent="0.35">
      <c r="A582" s="14"/>
    </row>
    <row r="583" spans="1:1" ht="18" customHeight="1" x14ac:dyDescent="0.35">
      <c r="A583" s="14"/>
    </row>
    <row r="584" spans="1:1" ht="18" customHeight="1" x14ac:dyDescent="0.35">
      <c r="A584" s="14"/>
    </row>
    <row r="585" spans="1:1" ht="18" customHeight="1" x14ac:dyDescent="0.35">
      <c r="A585" s="14"/>
    </row>
    <row r="586" spans="1:1" ht="18" customHeight="1" x14ac:dyDescent="0.35">
      <c r="A586" s="14"/>
    </row>
    <row r="587" spans="1:1" ht="18" customHeight="1" x14ac:dyDescent="0.35">
      <c r="A587" s="14"/>
    </row>
    <row r="588" spans="1:1" ht="18" customHeight="1" x14ac:dyDescent="0.35">
      <c r="A588" s="14"/>
    </row>
    <row r="589" spans="1:1" ht="18" customHeight="1" x14ac:dyDescent="0.35">
      <c r="A589" s="14"/>
    </row>
    <row r="590" spans="1:1" ht="18" customHeight="1" x14ac:dyDescent="0.35">
      <c r="A590" s="14"/>
    </row>
    <row r="591" spans="1:1" ht="18" customHeight="1" x14ac:dyDescent="0.35">
      <c r="A591" s="14"/>
    </row>
    <row r="592" spans="1:1" ht="18" customHeight="1" x14ac:dyDescent="0.35">
      <c r="A592" s="14"/>
    </row>
    <row r="593" spans="1:1" ht="18" customHeight="1" x14ac:dyDescent="0.35">
      <c r="A593" s="14"/>
    </row>
    <row r="594" spans="1:1" ht="18" customHeight="1" x14ac:dyDescent="0.35">
      <c r="A594" s="14"/>
    </row>
    <row r="595" spans="1:1" ht="18" customHeight="1" x14ac:dyDescent="0.35">
      <c r="A595" s="14"/>
    </row>
    <row r="596" spans="1:1" ht="18" customHeight="1" x14ac:dyDescent="0.35">
      <c r="A596" s="14"/>
    </row>
    <row r="597" spans="1:1" ht="18" customHeight="1" x14ac:dyDescent="0.35">
      <c r="A597" s="14"/>
    </row>
    <row r="598" spans="1:1" ht="18" customHeight="1" x14ac:dyDescent="0.35">
      <c r="A598" s="14"/>
    </row>
    <row r="599" spans="1:1" ht="18" customHeight="1" x14ac:dyDescent="0.35">
      <c r="A599" s="14"/>
    </row>
    <row r="600" spans="1:1" ht="18" customHeight="1" x14ac:dyDescent="0.35">
      <c r="A600" s="14"/>
    </row>
    <row r="601" spans="1:1" ht="18" customHeight="1" x14ac:dyDescent="0.35">
      <c r="A601" s="14"/>
    </row>
    <row r="602" spans="1:1" ht="18" customHeight="1" x14ac:dyDescent="0.35">
      <c r="A602" s="14"/>
    </row>
    <row r="603" spans="1:1" ht="18" customHeight="1" x14ac:dyDescent="0.35">
      <c r="A603" s="14"/>
    </row>
    <row r="604" spans="1:1" ht="18" customHeight="1" x14ac:dyDescent="0.35">
      <c r="A604" s="14"/>
    </row>
    <row r="605" spans="1:1" ht="18" customHeight="1" x14ac:dyDescent="0.35">
      <c r="A605" s="14"/>
    </row>
    <row r="606" spans="1:1" ht="18" customHeight="1" x14ac:dyDescent="0.35">
      <c r="A606" s="14"/>
    </row>
    <row r="607" spans="1:1" ht="18" customHeight="1" x14ac:dyDescent="0.35">
      <c r="A607" s="14"/>
    </row>
    <row r="608" spans="1:1" ht="18" customHeight="1" x14ac:dyDescent="0.35">
      <c r="A608" s="14"/>
    </row>
    <row r="609" spans="1:1" ht="18" customHeight="1" x14ac:dyDescent="0.35">
      <c r="A609" s="14"/>
    </row>
    <row r="610" spans="1:1" ht="18" customHeight="1" x14ac:dyDescent="0.35">
      <c r="A610" s="14"/>
    </row>
    <row r="611" spans="1:1" ht="18" customHeight="1" x14ac:dyDescent="0.35">
      <c r="A611" s="14"/>
    </row>
    <row r="612" spans="1:1" ht="18" customHeight="1" x14ac:dyDescent="0.35">
      <c r="A612" s="14"/>
    </row>
    <row r="613" spans="1:1" ht="18" customHeight="1" x14ac:dyDescent="0.35">
      <c r="A613" s="14"/>
    </row>
    <row r="614" spans="1:1" ht="18" customHeight="1" x14ac:dyDescent="0.35">
      <c r="A614" s="14"/>
    </row>
    <row r="615" spans="1:1" ht="18" customHeight="1" x14ac:dyDescent="0.35">
      <c r="A615" s="14"/>
    </row>
    <row r="616" spans="1:1" ht="18" customHeight="1" x14ac:dyDescent="0.35">
      <c r="A616" s="14"/>
    </row>
    <row r="617" spans="1:1" ht="18" customHeight="1" x14ac:dyDescent="0.35">
      <c r="A617" s="14"/>
    </row>
    <row r="618" spans="1:1" ht="18" customHeight="1" x14ac:dyDescent="0.35">
      <c r="A618" s="14"/>
    </row>
    <row r="619" spans="1:1" ht="18" customHeight="1" x14ac:dyDescent="0.35">
      <c r="A619" s="14"/>
    </row>
    <row r="620" spans="1:1" ht="18" customHeight="1" x14ac:dyDescent="0.35">
      <c r="A620" s="14"/>
    </row>
    <row r="621" spans="1:1" ht="18" customHeight="1" x14ac:dyDescent="0.35">
      <c r="A621" s="14"/>
    </row>
    <row r="622" spans="1:1" ht="18" customHeight="1" x14ac:dyDescent="0.35">
      <c r="A622" s="14"/>
    </row>
    <row r="623" spans="1:1" ht="18" customHeight="1" x14ac:dyDescent="0.35">
      <c r="A623" s="14"/>
    </row>
    <row r="624" spans="1:1" ht="18" customHeight="1" x14ac:dyDescent="0.35">
      <c r="A624" s="14"/>
    </row>
    <row r="625" spans="1:1" ht="18" customHeight="1" x14ac:dyDescent="0.35">
      <c r="A625" s="14"/>
    </row>
    <row r="626" spans="1:1" ht="18" customHeight="1" x14ac:dyDescent="0.35">
      <c r="A626" s="14"/>
    </row>
    <row r="627" spans="1:1" ht="18" customHeight="1" x14ac:dyDescent="0.35">
      <c r="A627" s="14"/>
    </row>
    <row r="628" spans="1:1" ht="18" customHeight="1" x14ac:dyDescent="0.35">
      <c r="A628" s="14"/>
    </row>
    <row r="629" spans="1:1" ht="18" customHeight="1" x14ac:dyDescent="0.35">
      <c r="A629" s="14"/>
    </row>
    <row r="630" spans="1:1" ht="18" customHeight="1" x14ac:dyDescent="0.35">
      <c r="A630" s="14"/>
    </row>
    <row r="631" spans="1:1" ht="18" customHeight="1" x14ac:dyDescent="0.35">
      <c r="A631" s="14"/>
    </row>
    <row r="632" spans="1:1" ht="18" customHeight="1" x14ac:dyDescent="0.35">
      <c r="A632" s="14"/>
    </row>
    <row r="633" spans="1:1" ht="18" customHeight="1" x14ac:dyDescent="0.35">
      <c r="A633" s="14"/>
    </row>
    <row r="634" spans="1:1" ht="18" customHeight="1" x14ac:dyDescent="0.35">
      <c r="A634" s="14"/>
    </row>
    <row r="635" spans="1:1" ht="18" customHeight="1" x14ac:dyDescent="0.35">
      <c r="A635" s="14"/>
    </row>
    <row r="636" spans="1:1" ht="18" customHeight="1" x14ac:dyDescent="0.35">
      <c r="A636" s="14"/>
    </row>
    <row r="637" spans="1:1" ht="18" customHeight="1" x14ac:dyDescent="0.35">
      <c r="A637" s="14"/>
    </row>
    <row r="638" spans="1:1" ht="18" customHeight="1" x14ac:dyDescent="0.35">
      <c r="A638" s="14"/>
    </row>
    <row r="639" spans="1:1" ht="18" customHeight="1" x14ac:dyDescent="0.35">
      <c r="A639" s="14"/>
    </row>
    <row r="640" spans="1:1" ht="18" customHeight="1" x14ac:dyDescent="0.35">
      <c r="A640" s="14"/>
    </row>
    <row r="641" spans="1:1" ht="18" customHeight="1" x14ac:dyDescent="0.35">
      <c r="A641" s="14"/>
    </row>
    <row r="642" spans="1:1" ht="18" customHeight="1" x14ac:dyDescent="0.35">
      <c r="A642" s="14"/>
    </row>
    <row r="643" spans="1:1" ht="18" customHeight="1" x14ac:dyDescent="0.35">
      <c r="A643" s="14"/>
    </row>
    <row r="644" spans="1:1" ht="18" customHeight="1" x14ac:dyDescent="0.35">
      <c r="A644" s="14"/>
    </row>
    <row r="645" spans="1:1" ht="18" customHeight="1" x14ac:dyDescent="0.35">
      <c r="A645" s="14"/>
    </row>
    <row r="646" spans="1:1" ht="18" customHeight="1" x14ac:dyDescent="0.35">
      <c r="A646" s="14"/>
    </row>
    <row r="647" spans="1:1" ht="18" customHeight="1" x14ac:dyDescent="0.35">
      <c r="A647" s="14"/>
    </row>
    <row r="648" spans="1:1" ht="18" customHeight="1" x14ac:dyDescent="0.35">
      <c r="A648" s="14"/>
    </row>
    <row r="649" spans="1:1" ht="18" customHeight="1" x14ac:dyDescent="0.35">
      <c r="A649" s="14"/>
    </row>
    <row r="650" spans="1:1" ht="18" customHeight="1" x14ac:dyDescent="0.35">
      <c r="A650" s="14"/>
    </row>
    <row r="651" spans="1:1" ht="18" customHeight="1" x14ac:dyDescent="0.35">
      <c r="A651" s="14"/>
    </row>
    <row r="652" spans="1:1" ht="18" customHeight="1" x14ac:dyDescent="0.35">
      <c r="A652" s="14"/>
    </row>
    <row r="653" spans="1:1" ht="18" customHeight="1" x14ac:dyDescent="0.35">
      <c r="A653" s="14"/>
    </row>
    <row r="654" spans="1:1" ht="18" customHeight="1" x14ac:dyDescent="0.35">
      <c r="A654" s="14"/>
    </row>
    <row r="655" spans="1:1" ht="18" customHeight="1" x14ac:dyDescent="0.35">
      <c r="A655" s="14"/>
    </row>
    <row r="656" spans="1:1" ht="18" customHeight="1" x14ac:dyDescent="0.35">
      <c r="A656" s="14"/>
    </row>
    <row r="657" spans="1:1" ht="18" customHeight="1" x14ac:dyDescent="0.35">
      <c r="A657" s="14"/>
    </row>
    <row r="658" spans="1:1" ht="18" customHeight="1" x14ac:dyDescent="0.35">
      <c r="A658" s="14"/>
    </row>
    <row r="659" spans="1:1" ht="18" customHeight="1" x14ac:dyDescent="0.35">
      <c r="A659" s="14"/>
    </row>
    <row r="660" spans="1:1" ht="18" customHeight="1" x14ac:dyDescent="0.35">
      <c r="A660" s="14"/>
    </row>
    <row r="661" spans="1:1" ht="18" customHeight="1" x14ac:dyDescent="0.35">
      <c r="A661" s="14"/>
    </row>
    <row r="662" spans="1:1" ht="18" customHeight="1" x14ac:dyDescent="0.35">
      <c r="A662" s="14"/>
    </row>
    <row r="663" spans="1:1" ht="18" customHeight="1" x14ac:dyDescent="0.35">
      <c r="A663" s="14"/>
    </row>
    <row r="664" spans="1:1" ht="18" customHeight="1" x14ac:dyDescent="0.35">
      <c r="A664" s="14"/>
    </row>
    <row r="665" spans="1:1" ht="18" customHeight="1" x14ac:dyDescent="0.35">
      <c r="A665" s="14"/>
    </row>
    <row r="666" spans="1:1" ht="18" customHeight="1" x14ac:dyDescent="0.35">
      <c r="A666" s="14"/>
    </row>
    <row r="667" spans="1:1" ht="18" customHeight="1" x14ac:dyDescent="0.35">
      <c r="A667" s="14"/>
    </row>
    <row r="668" spans="1:1" ht="18" customHeight="1" x14ac:dyDescent="0.35">
      <c r="A668" s="14"/>
    </row>
    <row r="669" spans="1:1" ht="18" customHeight="1" x14ac:dyDescent="0.35">
      <c r="A669" s="14"/>
    </row>
    <row r="670" spans="1:1" ht="18" customHeight="1" x14ac:dyDescent="0.35">
      <c r="A670" s="14"/>
    </row>
    <row r="671" spans="1:1" ht="18" customHeight="1" x14ac:dyDescent="0.35">
      <c r="A671" s="14"/>
    </row>
    <row r="672" spans="1:1" ht="18" customHeight="1" x14ac:dyDescent="0.35">
      <c r="A672" s="14"/>
    </row>
    <row r="673" spans="1:1" ht="18" customHeight="1" x14ac:dyDescent="0.35">
      <c r="A673" s="14"/>
    </row>
    <row r="674" spans="1:1" ht="18" customHeight="1" x14ac:dyDescent="0.35">
      <c r="A674" s="14"/>
    </row>
    <row r="675" spans="1:1" ht="18" customHeight="1" x14ac:dyDescent="0.35">
      <c r="A675" s="14"/>
    </row>
    <row r="676" spans="1:1" ht="18" customHeight="1" x14ac:dyDescent="0.35">
      <c r="A676" s="14"/>
    </row>
    <row r="677" spans="1:1" ht="18" customHeight="1" x14ac:dyDescent="0.35">
      <c r="A677" s="14"/>
    </row>
    <row r="678" spans="1:1" ht="18" customHeight="1" x14ac:dyDescent="0.35">
      <c r="A678" s="14"/>
    </row>
    <row r="679" spans="1:1" ht="18" customHeight="1" x14ac:dyDescent="0.35">
      <c r="A679" s="14"/>
    </row>
    <row r="680" spans="1:1" ht="18" customHeight="1" x14ac:dyDescent="0.35">
      <c r="A680" s="14"/>
    </row>
    <row r="681" spans="1:1" ht="18" customHeight="1" x14ac:dyDescent="0.35">
      <c r="A681" s="14"/>
    </row>
    <row r="682" spans="1:1" ht="18" customHeight="1" x14ac:dyDescent="0.35">
      <c r="A682" s="14"/>
    </row>
    <row r="683" spans="1:1" ht="18" customHeight="1" x14ac:dyDescent="0.35">
      <c r="A683" s="14"/>
    </row>
    <row r="684" spans="1:1" ht="18" customHeight="1" x14ac:dyDescent="0.35">
      <c r="A684" s="14"/>
    </row>
    <row r="685" spans="1:1" ht="18" customHeight="1" x14ac:dyDescent="0.35">
      <c r="A685" s="14"/>
    </row>
    <row r="686" spans="1:1" ht="18" customHeight="1" x14ac:dyDescent="0.35">
      <c r="A686" s="14"/>
    </row>
    <row r="687" spans="1:1" ht="18" customHeight="1" x14ac:dyDescent="0.35">
      <c r="A687" s="14"/>
    </row>
    <row r="688" spans="1:1" ht="18" customHeight="1" x14ac:dyDescent="0.35">
      <c r="A688" s="14"/>
    </row>
    <row r="689" spans="1:1" ht="18" customHeight="1" x14ac:dyDescent="0.35">
      <c r="A689" s="14"/>
    </row>
    <row r="690" spans="1:1" ht="18" customHeight="1" x14ac:dyDescent="0.35">
      <c r="A690" s="14"/>
    </row>
    <row r="691" spans="1:1" ht="18" customHeight="1" x14ac:dyDescent="0.35">
      <c r="A691" s="14"/>
    </row>
    <row r="692" spans="1:1" ht="18" customHeight="1" x14ac:dyDescent="0.35">
      <c r="A692" s="14"/>
    </row>
    <row r="693" spans="1:1" ht="18" customHeight="1" x14ac:dyDescent="0.35">
      <c r="A693" s="14"/>
    </row>
    <row r="694" spans="1:1" ht="18" customHeight="1" x14ac:dyDescent="0.35">
      <c r="A694" s="14"/>
    </row>
    <row r="695" spans="1:1" ht="18" customHeight="1" x14ac:dyDescent="0.35">
      <c r="A695" s="14"/>
    </row>
    <row r="696" spans="1:1" ht="18" customHeight="1" x14ac:dyDescent="0.35">
      <c r="A696" s="14"/>
    </row>
    <row r="697" spans="1:1" ht="18" customHeight="1" x14ac:dyDescent="0.35">
      <c r="A697" s="14"/>
    </row>
    <row r="698" spans="1:1" ht="18" customHeight="1" x14ac:dyDescent="0.35">
      <c r="A698" s="14"/>
    </row>
    <row r="699" spans="1:1" ht="18" customHeight="1" x14ac:dyDescent="0.35">
      <c r="A699" s="14"/>
    </row>
    <row r="700" spans="1:1" ht="18" customHeight="1" x14ac:dyDescent="0.35">
      <c r="A700" s="14"/>
    </row>
    <row r="701" spans="1:1" ht="18" customHeight="1" x14ac:dyDescent="0.35">
      <c r="A701" s="14"/>
    </row>
    <row r="702" spans="1:1" ht="18" customHeight="1" x14ac:dyDescent="0.35">
      <c r="A702" s="14"/>
    </row>
    <row r="703" spans="1:1" ht="18" customHeight="1" x14ac:dyDescent="0.35">
      <c r="A703" s="14"/>
    </row>
    <row r="704" spans="1:1" ht="18" customHeight="1" x14ac:dyDescent="0.35">
      <c r="A704" s="14"/>
    </row>
    <row r="705" spans="1:1" ht="18" customHeight="1" x14ac:dyDescent="0.35">
      <c r="A705" s="14"/>
    </row>
    <row r="706" spans="1:1" ht="18" customHeight="1" x14ac:dyDescent="0.35">
      <c r="A706" s="14"/>
    </row>
    <row r="707" spans="1:1" ht="18" customHeight="1" x14ac:dyDescent="0.35">
      <c r="A707" s="14"/>
    </row>
    <row r="708" spans="1:1" ht="18" customHeight="1" x14ac:dyDescent="0.35">
      <c r="A708" s="14"/>
    </row>
    <row r="709" spans="1:1" ht="18" customHeight="1" x14ac:dyDescent="0.35">
      <c r="A709" s="14"/>
    </row>
    <row r="710" spans="1:1" ht="18" customHeight="1" x14ac:dyDescent="0.35">
      <c r="A710" s="14"/>
    </row>
    <row r="711" spans="1:1" ht="18" customHeight="1" x14ac:dyDescent="0.35">
      <c r="A711" s="14"/>
    </row>
    <row r="712" spans="1:1" ht="18" customHeight="1" x14ac:dyDescent="0.35">
      <c r="A712" s="14"/>
    </row>
    <row r="713" spans="1:1" ht="18" customHeight="1" x14ac:dyDescent="0.35">
      <c r="A713" s="14"/>
    </row>
    <row r="714" spans="1:1" ht="18" customHeight="1" x14ac:dyDescent="0.35">
      <c r="A714" s="14"/>
    </row>
    <row r="715" spans="1:1" ht="18" customHeight="1" x14ac:dyDescent="0.35">
      <c r="A715" s="14"/>
    </row>
    <row r="716" spans="1:1" ht="18" customHeight="1" x14ac:dyDescent="0.35">
      <c r="A716" s="14"/>
    </row>
    <row r="717" spans="1:1" ht="18" customHeight="1" x14ac:dyDescent="0.35">
      <c r="A717" s="14"/>
    </row>
    <row r="718" spans="1:1" ht="18" customHeight="1" x14ac:dyDescent="0.35">
      <c r="A718" s="14"/>
    </row>
    <row r="719" spans="1:1" ht="18" customHeight="1" x14ac:dyDescent="0.35">
      <c r="A719" s="14"/>
    </row>
    <row r="720" spans="1:1" ht="18" customHeight="1" x14ac:dyDescent="0.35">
      <c r="A720" s="14"/>
    </row>
    <row r="721" spans="1:1" ht="18" customHeight="1" x14ac:dyDescent="0.35">
      <c r="A721" s="14"/>
    </row>
    <row r="722" spans="1:1" ht="18" customHeight="1" x14ac:dyDescent="0.35">
      <c r="A722" s="14"/>
    </row>
    <row r="723" spans="1:1" ht="18" customHeight="1" x14ac:dyDescent="0.35">
      <c r="A723" s="14"/>
    </row>
    <row r="724" spans="1:1" ht="18" customHeight="1" x14ac:dyDescent="0.35">
      <c r="A724" s="14"/>
    </row>
    <row r="725" spans="1:1" ht="18" customHeight="1" x14ac:dyDescent="0.35">
      <c r="A725" s="14"/>
    </row>
    <row r="726" spans="1:1" ht="18" customHeight="1" x14ac:dyDescent="0.35">
      <c r="A726" s="14"/>
    </row>
    <row r="727" spans="1:1" ht="18" customHeight="1" x14ac:dyDescent="0.35">
      <c r="A727" s="14"/>
    </row>
    <row r="728" spans="1:1" ht="18" customHeight="1" x14ac:dyDescent="0.35">
      <c r="A728" s="14"/>
    </row>
    <row r="729" spans="1:1" ht="18" customHeight="1" x14ac:dyDescent="0.35">
      <c r="A729" s="14"/>
    </row>
    <row r="730" spans="1:1" ht="18" customHeight="1" x14ac:dyDescent="0.35">
      <c r="A730" s="14"/>
    </row>
    <row r="731" spans="1:1" ht="18" customHeight="1" x14ac:dyDescent="0.35">
      <c r="A731" s="14"/>
    </row>
    <row r="732" spans="1:1" ht="18" customHeight="1" x14ac:dyDescent="0.35">
      <c r="A732" s="14"/>
    </row>
    <row r="733" spans="1:1" ht="18" customHeight="1" x14ac:dyDescent="0.35">
      <c r="A733" s="14"/>
    </row>
    <row r="734" spans="1:1" ht="18" customHeight="1" x14ac:dyDescent="0.35">
      <c r="A734" s="14"/>
    </row>
    <row r="735" spans="1:1" ht="18" customHeight="1" x14ac:dyDescent="0.35">
      <c r="A735" s="14"/>
    </row>
    <row r="736" spans="1:1" ht="18" customHeight="1" x14ac:dyDescent="0.35">
      <c r="A736" s="14"/>
    </row>
    <row r="737" spans="1:1" ht="18" customHeight="1" x14ac:dyDescent="0.35">
      <c r="A737" s="14"/>
    </row>
    <row r="738" spans="1:1" ht="18" customHeight="1" x14ac:dyDescent="0.35">
      <c r="A738" s="14"/>
    </row>
    <row r="739" spans="1:1" ht="18" customHeight="1" x14ac:dyDescent="0.35">
      <c r="A739" s="14"/>
    </row>
    <row r="740" spans="1:1" ht="18" customHeight="1" x14ac:dyDescent="0.35">
      <c r="A740" s="14"/>
    </row>
    <row r="741" spans="1:1" ht="18" customHeight="1" x14ac:dyDescent="0.35">
      <c r="A741" s="14"/>
    </row>
    <row r="742" spans="1:1" ht="18" customHeight="1" x14ac:dyDescent="0.35">
      <c r="A742" s="14"/>
    </row>
    <row r="743" spans="1:1" ht="18" customHeight="1" x14ac:dyDescent="0.35">
      <c r="A743" s="14"/>
    </row>
    <row r="744" spans="1:1" ht="18" customHeight="1" x14ac:dyDescent="0.35">
      <c r="A744" s="14"/>
    </row>
    <row r="745" spans="1:1" ht="18" customHeight="1" x14ac:dyDescent="0.35">
      <c r="A745" s="14"/>
    </row>
    <row r="746" spans="1:1" ht="18" customHeight="1" x14ac:dyDescent="0.35">
      <c r="A746" s="14"/>
    </row>
    <row r="747" spans="1:1" ht="18" customHeight="1" x14ac:dyDescent="0.35">
      <c r="A747" s="14"/>
    </row>
    <row r="748" spans="1:1" ht="18" customHeight="1" x14ac:dyDescent="0.35">
      <c r="A748" s="14"/>
    </row>
    <row r="749" spans="1:1" ht="18" customHeight="1" x14ac:dyDescent="0.35">
      <c r="A749" s="14"/>
    </row>
    <row r="750" spans="1:1" ht="18" customHeight="1" x14ac:dyDescent="0.35">
      <c r="A750" s="14"/>
    </row>
    <row r="751" spans="1:1" ht="18" customHeight="1" x14ac:dyDescent="0.35">
      <c r="A751" s="14"/>
    </row>
    <row r="752" spans="1:1" ht="18" customHeight="1" x14ac:dyDescent="0.35">
      <c r="A752" s="14"/>
    </row>
    <row r="753" spans="1:1" ht="18" customHeight="1" x14ac:dyDescent="0.35">
      <c r="A753" s="14"/>
    </row>
    <row r="754" spans="1:1" ht="18" customHeight="1" x14ac:dyDescent="0.35">
      <c r="A754" s="14"/>
    </row>
    <row r="755" spans="1:1" ht="18" customHeight="1" x14ac:dyDescent="0.35">
      <c r="A755" s="14"/>
    </row>
    <row r="756" spans="1:1" ht="18" customHeight="1" x14ac:dyDescent="0.35">
      <c r="A756" s="14"/>
    </row>
    <row r="757" spans="1:1" ht="18" customHeight="1" x14ac:dyDescent="0.35">
      <c r="A757" s="14"/>
    </row>
    <row r="758" spans="1:1" ht="18" customHeight="1" x14ac:dyDescent="0.35">
      <c r="A758" s="14"/>
    </row>
    <row r="759" spans="1:1" ht="18" customHeight="1" x14ac:dyDescent="0.35">
      <c r="A759" s="14"/>
    </row>
    <row r="760" spans="1:1" ht="18" customHeight="1" x14ac:dyDescent="0.35">
      <c r="A760" s="14"/>
    </row>
    <row r="761" spans="1:1" ht="18" customHeight="1" x14ac:dyDescent="0.35">
      <c r="A761" s="14"/>
    </row>
    <row r="762" spans="1:1" ht="18" customHeight="1" x14ac:dyDescent="0.35">
      <c r="A762" s="14"/>
    </row>
    <row r="763" spans="1:1" ht="18" customHeight="1" x14ac:dyDescent="0.35">
      <c r="A763" s="14"/>
    </row>
    <row r="764" spans="1:1" ht="18" customHeight="1" x14ac:dyDescent="0.35">
      <c r="A764" s="14"/>
    </row>
    <row r="765" spans="1:1" ht="18" customHeight="1" x14ac:dyDescent="0.35">
      <c r="A765" s="14"/>
    </row>
    <row r="766" spans="1:1" ht="18" customHeight="1" x14ac:dyDescent="0.35">
      <c r="A766" s="14"/>
    </row>
    <row r="767" spans="1:1" ht="18" customHeight="1" x14ac:dyDescent="0.35">
      <c r="A767" s="14"/>
    </row>
    <row r="768" spans="1:1" ht="18" customHeight="1" x14ac:dyDescent="0.35">
      <c r="A768" s="14"/>
    </row>
    <row r="769" spans="1:1" ht="18" customHeight="1" x14ac:dyDescent="0.35">
      <c r="A769" s="14"/>
    </row>
    <row r="770" spans="1:1" ht="18" customHeight="1" x14ac:dyDescent="0.35">
      <c r="A770" s="14"/>
    </row>
    <row r="771" spans="1:1" ht="18" customHeight="1" x14ac:dyDescent="0.35">
      <c r="A771" s="14"/>
    </row>
    <row r="772" spans="1:1" ht="18" customHeight="1" x14ac:dyDescent="0.35">
      <c r="A772" s="14"/>
    </row>
    <row r="773" spans="1:1" ht="18" customHeight="1" x14ac:dyDescent="0.35">
      <c r="A773" s="14"/>
    </row>
    <row r="774" spans="1:1" ht="18" customHeight="1" x14ac:dyDescent="0.35">
      <c r="A774" s="14"/>
    </row>
    <row r="775" spans="1:1" ht="18" customHeight="1" x14ac:dyDescent="0.35">
      <c r="A775" s="14"/>
    </row>
    <row r="776" spans="1:1" ht="18" customHeight="1" x14ac:dyDescent="0.35">
      <c r="A776" s="14"/>
    </row>
    <row r="777" spans="1:1" ht="18" customHeight="1" x14ac:dyDescent="0.35">
      <c r="A777" s="14"/>
    </row>
    <row r="778" spans="1:1" ht="18" customHeight="1" x14ac:dyDescent="0.35">
      <c r="A778" s="14"/>
    </row>
    <row r="779" spans="1:1" ht="18" customHeight="1" x14ac:dyDescent="0.35">
      <c r="A779" s="14"/>
    </row>
    <row r="780" spans="1:1" ht="18" customHeight="1" x14ac:dyDescent="0.35">
      <c r="A780" s="14"/>
    </row>
    <row r="781" spans="1:1" ht="18" customHeight="1" x14ac:dyDescent="0.35">
      <c r="A781" s="14"/>
    </row>
    <row r="782" spans="1:1" ht="18" customHeight="1" x14ac:dyDescent="0.35">
      <c r="A782" s="14"/>
    </row>
    <row r="783" spans="1:1" ht="18" customHeight="1" x14ac:dyDescent="0.35">
      <c r="A783" s="14"/>
    </row>
    <row r="784" spans="1:1" ht="18" customHeight="1" x14ac:dyDescent="0.35">
      <c r="A784" s="14"/>
    </row>
    <row r="785" spans="1:1" ht="18" customHeight="1" x14ac:dyDescent="0.35">
      <c r="A785" s="14"/>
    </row>
    <row r="786" spans="1:1" ht="18" customHeight="1" x14ac:dyDescent="0.35">
      <c r="A786" s="14"/>
    </row>
    <row r="787" spans="1:1" ht="18" customHeight="1" x14ac:dyDescent="0.35">
      <c r="A787" s="14"/>
    </row>
    <row r="788" spans="1:1" ht="18" customHeight="1" x14ac:dyDescent="0.35">
      <c r="A788" s="14"/>
    </row>
    <row r="789" spans="1:1" ht="18" customHeight="1" x14ac:dyDescent="0.35">
      <c r="A789" s="14"/>
    </row>
    <row r="790" spans="1:1" ht="18" customHeight="1" x14ac:dyDescent="0.35">
      <c r="A790" s="14"/>
    </row>
    <row r="791" spans="1:1" ht="18" customHeight="1" x14ac:dyDescent="0.35">
      <c r="A791" s="14"/>
    </row>
    <row r="792" spans="1:1" ht="18" customHeight="1" x14ac:dyDescent="0.35">
      <c r="A792" s="14"/>
    </row>
    <row r="793" spans="1:1" ht="18" customHeight="1" x14ac:dyDescent="0.35">
      <c r="A793" s="14"/>
    </row>
    <row r="794" spans="1:1" ht="18" customHeight="1" x14ac:dyDescent="0.35">
      <c r="A794" s="14"/>
    </row>
    <row r="795" spans="1:1" ht="18" customHeight="1" x14ac:dyDescent="0.35">
      <c r="A795" s="14"/>
    </row>
    <row r="796" spans="1:1" ht="18" customHeight="1" x14ac:dyDescent="0.35">
      <c r="A796" s="14"/>
    </row>
    <row r="797" spans="1:1" ht="18" customHeight="1" x14ac:dyDescent="0.35">
      <c r="A797" s="14"/>
    </row>
    <row r="798" spans="1:1" ht="18" customHeight="1" x14ac:dyDescent="0.35">
      <c r="A798" s="14"/>
    </row>
    <row r="799" spans="1:1" ht="18" customHeight="1" x14ac:dyDescent="0.35">
      <c r="A799" s="14"/>
    </row>
    <row r="800" spans="1:1" ht="18" customHeight="1" x14ac:dyDescent="0.35">
      <c r="A800" s="14"/>
    </row>
    <row r="801" spans="1:1" ht="18" customHeight="1" x14ac:dyDescent="0.35">
      <c r="A801" s="14"/>
    </row>
    <row r="802" spans="1:1" ht="18" customHeight="1" x14ac:dyDescent="0.35">
      <c r="A802" s="14"/>
    </row>
    <row r="803" spans="1:1" ht="18" customHeight="1" x14ac:dyDescent="0.35">
      <c r="A803" s="14"/>
    </row>
    <row r="804" spans="1:1" ht="18" customHeight="1" x14ac:dyDescent="0.35">
      <c r="A804" s="14"/>
    </row>
    <row r="805" spans="1:1" ht="18" customHeight="1" x14ac:dyDescent="0.35">
      <c r="A805" s="14"/>
    </row>
    <row r="806" spans="1:1" ht="18" customHeight="1" x14ac:dyDescent="0.35">
      <c r="A806" s="14"/>
    </row>
    <row r="807" spans="1:1" ht="18" customHeight="1" x14ac:dyDescent="0.35">
      <c r="A807" s="14"/>
    </row>
    <row r="808" spans="1:1" ht="18" customHeight="1" x14ac:dyDescent="0.35">
      <c r="A808" s="14"/>
    </row>
    <row r="809" spans="1:1" ht="18" customHeight="1" x14ac:dyDescent="0.35">
      <c r="A809" s="14"/>
    </row>
    <row r="810" spans="1:1" ht="18" customHeight="1" x14ac:dyDescent="0.35">
      <c r="A810" s="14"/>
    </row>
    <row r="811" spans="1:1" ht="18" customHeight="1" x14ac:dyDescent="0.35">
      <c r="A811" s="14"/>
    </row>
    <row r="812" spans="1:1" ht="18" customHeight="1" x14ac:dyDescent="0.35">
      <c r="A812" s="14"/>
    </row>
    <row r="813" spans="1:1" ht="18" customHeight="1" x14ac:dyDescent="0.35">
      <c r="A813" s="14"/>
    </row>
    <row r="814" spans="1:1" ht="18" customHeight="1" x14ac:dyDescent="0.35">
      <c r="A814" s="14"/>
    </row>
    <row r="815" spans="1:1" ht="18" customHeight="1" x14ac:dyDescent="0.35">
      <c r="A815" s="14"/>
    </row>
    <row r="816" spans="1:1" ht="18" customHeight="1" x14ac:dyDescent="0.35">
      <c r="A816" s="14"/>
    </row>
    <row r="817" spans="1:1" ht="18" customHeight="1" x14ac:dyDescent="0.35">
      <c r="A817" s="14"/>
    </row>
    <row r="818" spans="1:1" ht="18" customHeight="1" x14ac:dyDescent="0.35">
      <c r="A818" s="14"/>
    </row>
    <row r="819" spans="1:1" ht="18" customHeight="1" x14ac:dyDescent="0.35">
      <c r="A819" s="14"/>
    </row>
    <row r="820" spans="1:1" ht="18" customHeight="1" x14ac:dyDescent="0.35">
      <c r="A820" s="14"/>
    </row>
    <row r="821" spans="1:1" ht="18" customHeight="1" x14ac:dyDescent="0.35">
      <c r="A821" s="14"/>
    </row>
    <row r="822" spans="1:1" ht="18" customHeight="1" x14ac:dyDescent="0.35">
      <c r="A822" s="14"/>
    </row>
    <row r="823" spans="1:1" ht="18" customHeight="1" x14ac:dyDescent="0.35">
      <c r="A823" s="14"/>
    </row>
    <row r="824" spans="1:1" ht="18" customHeight="1" x14ac:dyDescent="0.35">
      <c r="A824" s="14"/>
    </row>
    <row r="825" spans="1:1" ht="18" customHeight="1" x14ac:dyDescent="0.35">
      <c r="A825" s="14"/>
    </row>
    <row r="826" spans="1:1" ht="18" customHeight="1" x14ac:dyDescent="0.35">
      <c r="A826" s="14"/>
    </row>
    <row r="827" spans="1:1" ht="18" customHeight="1" x14ac:dyDescent="0.35">
      <c r="A827" s="14"/>
    </row>
    <row r="828" spans="1:1" ht="18" customHeight="1" x14ac:dyDescent="0.35">
      <c r="A828" s="14"/>
    </row>
    <row r="829" spans="1:1" ht="18" customHeight="1" x14ac:dyDescent="0.35">
      <c r="A829" s="14"/>
    </row>
    <row r="830" spans="1:1" ht="18" customHeight="1" x14ac:dyDescent="0.35">
      <c r="A830" s="14"/>
    </row>
    <row r="831" spans="1:1" ht="18" customHeight="1" x14ac:dyDescent="0.35">
      <c r="A831" s="14"/>
    </row>
    <row r="832" spans="1:1" ht="18" customHeight="1" x14ac:dyDescent="0.35">
      <c r="A832" s="14"/>
    </row>
    <row r="833" spans="1:1" ht="18" customHeight="1" x14ac:dyDescent="0.35">
      <c r="A833" s="14"/>
    </row>
    <row r="834" spans="1:1" ht="18" customHeight="1" x14ac:dyDescent="0.35">
      <c r="A834" s="14"/>
    </row>
    <row r="835" spans="1:1" ht="18" customHeight="1" x14ac:dyDescent="0.35">
      <c r="A835" s="14"/>
    </row>
    <row r="836" spans="1:1" ht="18" customHeight="1" x14ac:dyDescent="0.35">
      <c r="A836" s="14"/>
    </row>
    <row r="837" spans="1:1" ht="18" customHeight="1" x14ac:dyDescent="0.35">
      <c r="A837" s="14"/>
    </row>
    <row r="838" spans="1:1" ht="18" customHeight="1" x14ac:dyDescent="0.35">
      <c r="A838" s="14"/>
    </row>
    <row r="839" spans="1:1" ht="18" customHeight="1" x14ac:dyDescent="0.35">
      <c r="A839" s="14"/>
    </row>
    <row r="840" spans="1:1" ht="18" customHeight="1" x14ac:dyDescent="0.35">
      <c r="A840" s="14"/>
    </row>
    <row r="841" spans="1:1" ht="18" customHeight="1" x14ac:dyDescent="0.35">
      <c r="A841" s="14"/>
    </row>
    <row r="842" spans="1:1" ht="18" customHeight="1" x14ac:dyDescent="0.35">
      <c r="A842" s="14"/>
    </row>
    <row r="843" spans="1:1" ht="18" customHeight="1" x14ac:dyDescent="0.35">
      <c r="A843" s="14"/>
    </row>
    <row r="844" spans="1:1" ht="18" customHeight="1" x14ac:dyDescent="0.35">
      <c r="A844" s="14"/>
    </row>
    <row r="845" spans="1:1" ht="18" customHeight="1" x14ac:dyDescent="0.35">
      <c r="A845" s="14"/>
    </row>
    <row r="846" spans="1:1" ht="18" customHeight="1" x14ac:dyDescent="0.35">
      <c r="A846" s="14"/>
    </row>
    <row r="847" spans="1:1" ht="18" customHeight="1" x14ac:dyDescent="0.35">
      <c r="A847" s="14"/>
    </row>
    <row r="848" spans="1:1" ht="18" customHeight="1" x14ac:dyDescent="0.35">
      <c r="A848" s="14"/>
    </row>
    <row r="849" spans="1:1" ht="18" customHeight="1" x14ac:dyDescent="0.35">
      <c r="A849" s="14"/>
    </row>
    <row r="850" spans="1:1" ht="18" customHeight="1" x14ac:dyDescent="0.35">
      <c r="A850" s="14"/>
    </row>
    <row r="851" spans="1:1" ht="18" customHeight="1" x14ac:dyDescent="0.35">
      <c r="A851" s="14"/>
    </row>
    <row r="852" spans="1:1" ht="18" customHeight="1" x14ac:dyDescent="0.35">
      <c r="A852" s="14"/>
    </row>
    <row r="853" spans="1:1" ht="18" customHeight="1" x14ac:dyDescent="0.35">
      <c r="A853" s="14"/>
    </row>
    <row r="854" spans="1:1" ht="18" customHeight="1" x14ac:dyDescent="0.35">
      <c r="A854" s="14"/>
    </row>
    <row r="855" spans="1:1" ht="18" customHeight="1" x14ac:dyDescent="0.35">
      <c r="A855" s="14"/>
    </row>
    <row r="856" spans="1:1" ht="18" customHeight="1" x14ac:dyDescent="0.35">
      <c r="A856" s="14"/>
    </row>
    <row r="857" spans="1:1" ht="18" customHeight="1" x14ac:dyDescent="0.35">
      <c r="A857" s="14"/>
    </row>
    <row r="858" spans="1:1" ht="18" customHeight="1" x14ac:dyDescent="0.35">
      <c r="A858" s="14"/>
    </row>
    <row r="859" spans="1:1" ht="18" customHeight="1" x14ac:dyDescent="0.35">
      <c r="A859" s="14"/>
    </row>
    <row r="860" spans="1:1" ht="18" customHeight="1" x14ac:dyDescent="0.35">
      <c r="A860" s="14"/>
    </row>
    <row r="861" spans="1:1" ht="18" customHeight="1" x14ac:dyDescent="0.35">
      <c r="A861" s="14"/>
    </row>
    <row r="862" spans="1:1" ht="18" customHeight="1" x14ac:dyDescent="0.35">
      <c r="A862" s="14"/>
    </row>
    <row r="863" spans="1:1" ht="18" customHeight="1" x14ac:dyDescent="0.35">
      <c r="A863" s="14"/>
    </row>
    <row r="864" spans="1:1" ht="18" customHeight="1" x14ac:dyDescent="0.35">
      <c r="A864" s="14"/>
    </row>
    <row r="865" spans="1:1" ht="18" customHeight="1" x14ac:dyDescent="0.35">
      <c r="A865" s="14"/>
    </row>
    <row r="866" spans="1:1" ht="18" customHeight="1" x14ac:dyDescent="0.35">
      <c r="A866" s="14"/>
    </row>
    <row r="867" spans="1:1" ht="18" customHeight="1" x14ac:dyDescent="0.35">
      <c r="A867" s="14"/>
    </row>
    <row r="868" spans="1:1" ht="18" customHeight="1" x14ac:dyDescent="0.35">
      <c r="A868" s="14"/>
    </row>
    <row r="869" spans="1:1" ht="18" customHeight="1" x14ac:dyDescent="0.35">
      <c r="A869" s="14"/>
    </row>
    <row r="870" spans="1:1" ht="18" customHeight="1" x14ac:dyDescent="0.35">
      <c r="A870" s="14"/>
    </row>
    <row r="871" spans="1:1" ht="18" customHeight="1" x14ac:dyDescent="0.35">
      <c r="A871" s="14"/>
    </row>
    <row r="872" spans="1:1" ht="18" customHeight="1" x14ac:dyDescent="0.35">
      <c r="A872" s="14"/>
    </row>
    <row r="873" spans="1:1" ht="18" customHeight="1" x14ac:dyDescent="0.35">
      <c r="A873" s="14"/>
    </row>
    <row r="874" spans="1:1" ht="18" customHeight="1" x14ac:dyDescent="0.35">
      <c r="A874" s="14"/>
    </row>
    <row r="875" spans="1:1" ht="18" customHeight="1" x14ac:dyDescent="0.35">
      <c r="A875" s="14"/>
    </row>
    <row r="876" spans="1:1" ht="18" customHeight="1" x14ac:dyDescent="0.35">
      <c r="A876" s="14"/>
    </row>
    <row r="877" spans="1:1" ht="18" customHeight="1" x14ac:dyDescent="0.35">
      <c r="A877" s="14"/>
    </row>
    <row r="878" spans="1:1" ht="18" customHeight="1" x14ac:dyDescent="0.35">
      <c r="A878" s="14"/>
    </row>
    <row r="879" spans="1:1" ht="18" customHeight="1" x14ac:dyDescent="0.35">
      <c r="A879" s="14"/>
    </row>
    <row r="880" spans="1:1" ht="18" customHeight="1" x14ac:dyDescent="0.35">
      <c r="A880" s="14"/>
    </row>
    <row r="881" spans="1:1" ht="18" customHeight="1" x14ac:dyDescent="0.35">
      <c r="A881" s="14"/>
    </row>
    <row r="882" spans="1:1" ht="18" customHeight="1" x14ac:dyDescent="0.35">
      <c r="A882" s="14"/>
    </row>
    <row r="883" spans="1:1" ht="18" customHeight="1" x14ac:dyDescent="0.35">
      <c r="A883" s="14"/>
    </row>
    <row r="884" spans="1:1" ht="18" customHeight="1" x14ac:dyDescent="0.35">
      <c r="A884" s="14"/>
    </row>
    <row r="885" spans="1:1" ht="18" customHeight="1" x14ac:dyDescent="0.35">
      <c r="A885" s="14"/>
    </row>
    <row r="886" spans="1:1" ht="18" customHeight="1" x14ac:dyDescent="0.35">
      <c r="A886" s="14"/>
    </row>
    <row r="887" spans="1:1" ht="18" customHeight="1" x14ac:dyDescent="0.35">
      <c r="A887" s="14"/>
    </row>
    <row r="888" spans="1:1" ht="18" customHeight="1" x14ac:dyDescent="0.35">
      <c r="A888" s="14"/>
    </row>
    <row r="889" spans="1:1" ht="18" customHeight="1" x14ac:dyDescent="0.35">
      <c r="A889" s="14"/>
    </row>
    <row r="890" spans="1:1" ht="18" customHeight="1" x14ac:dyDescent="0.35">
      <c r="A890" s="14"/>
    </row>
    <row r="891" spans="1:1" ht="18" customHeight="1" x14ac:dyDescent="0.35">
      <c r="A891" s="14"/>
    </row>
    <row r="892" spans="1:1" ht="18" customHeight="1" x14ac:dyDescent="0.35">
      <c r="A892" s="14"/>
    </row>
    <row r="893" spans="1:1" ht="18" customHeight="1" x14ac:dyDescent="0.35">
      <c r="A893" s="14"/>
    </row>
    <row r="894" spans="1:1" ht="18" customHeight="1" x14ac:dyDescent="0.35">
      <c r="A894" s="14"/>
    </row>
    <row r="895" spans="1:1" ht="18" customHeight="1" x14ac:dyDescent="0.35">
      <c r="A895" s="14"/>
    </row>
    <row r="896" spans="1:1" ht="18" customHeight="1" x14ac:dyDescent="0.35">
      <c r="A896" s="14"/>
    </row>
    <row r="897" spans="1:1" ht="18" customHeight="1" x14ac:dyDescent="0.35">
      <c r="A897" s="14"/>
    </row>
    <row r="898" spans="1:1" ht="18" customHeight="1" x14ac:dyDescent="0.35">
      <c r="A898" s="14"/>
    </row>
    <row r="899" spans="1:1" ht="18" customHeight="1" x14ac:dyDescent="0.35">
      <c r="A899" s="14"/>
    </row>
    <row r="900" spans="1:1" ht="18" customHeight="1" x14ac:dyDescent="0.35">
      <c r="A900" s="14"/>
    </row>
    <row r="901" spans="1:1" ht="18" customHeight="1" x14ac:dyDescent="0.35">
      <c r="A901" s="14"/>
    </row>
    <row r="902" spans="1:1" ht="18" customHeight="1" x14ac:dyDescent="0.35">
      <c r="A902" s="14"/>
    </row>
    <row r="903" spans="1:1" ht="18" customHeight="1" x14ac:dyDescent="0.35">
      <c r="A903" s="14"/>
    </row>
    <row r="904" spans="1:1" ht="18" customHeight="1" x14ac:dyDescent="0.35">
      <c r="A904" s="14"/>
    </row>
    <row r="905" spans="1:1" ht="18" customHeight="1" x14ac:dyDescent="0.35">
      <c r="A905" s="14"/>
    </row>
    <row r="906" spans="1:1" ht="18" customHeight="1" x14ac:dyDescent="0.35">
      <c r="A906" s="14"/>
    </row>
    <row r="907" spans="1:1" ht="18" customHeight="1" x14ac:dyDescent="0.35">
      <c r="A907" s="14"/>
    </row>
    <row r="908" spans="1:1" ht="18" customHeight="1" x14ac:dyDescent="0.35">
      <c r="A908" s="14"/>
    </row>
    <row r="909" spans="1:1" ht="18" customHeight="1" x14ac:dyDescent="0.35">
      <c r="A909" s="14"/>
    </row>
    <row r="910" spans="1:1" ht="18" customHeight="1" x14ac:dyDescent="0.35">
      <c r="A910" s="14"/>
    </row>
    <row r="911" spans="1:1" ht="18" customHeight="1" x14ac:dyDescent="0.35">
      <c r="A911" s="14"/>
    </row>
    <row r="912" spans="1:1" ht="18" customHeight="1" x14ac:dyDescent="0.35">
      <c r="A912" s="14"/>
    </row>
    <row r="913" spans="1:1" ht="18" customHeight="1" x14ac:dyDescent="0.35">
      <c r="A913" s="14"/>
    </row>
    <row r="914" spans="1:1" ht="18" customHeight="1" x14ac:dyDescent="0.35">
      <c r="A914" s="14"/>
    </row>
    <row r="915" spans="1:1" ht="18" customHeight="1" x14ac:dyDescent="0.35">
      <c r="A915" s="14"/>
    </row>
    <row r="916" spans="1:1" ht="18" customHeight="1" x14ac:dyDescent="0.35">
      <c r="A916" s="14"/>
    </row>
    <row r="917" spans="1:1" ht="18" customHeight="1" x14ac:dyDescent="0.35">
      <c r="A917" s="14"/>
    </row>
    <row r="918" spans="1:1" ht="18" customHeight="1" x14ac:dyDescent="0.35">
      <c r="A918" s="14"/>
    </row>
    <row r="919" spans="1:1" ht="18" customHeight="1" x14ac:dyDescent="0.35">
      <c r="A919" s="14"/>
    </row>
    <row r="920" spans="1:1" ht="18" customHeight="1" x14ac:dyDescent="0.35">
      <c r="A920" s="14"/>
    </row>
    <row r="921" spans="1:1" ht="18" customHeight="1" x14ac:dyDescent="0.35">
      <c r="A921" s="14"/>
    </row>
    <row r="922" spans="1:1" ht="18" customHeight="1" x14ac:dyDescent="0.35">
      <c r="A922" s="14"/>
    </row>
    <row r="923" spans="1:1" ht="18" customHeight="1" x14ac:dyDescent="0.35">
      <c r="A923" s="14"/>
    </row>
    <row r="924" spans="1:1" ht="18" customHeight="1" x14ac:dyDescent="0.35">
      <c r="A924" s="14"/>
    </row>
    <row r="925" spans="1:1" ht="18" customHeight="1" x14ac:dyDescent="0.35">
      <c r="A925" s="14"/>
    </row>
    <row r="926" spans="1:1" ht="18" customHeight="1" x14ac:dyDescent="0.35">
      <c r="A926" s="14"/>
    </row>
    <row r="927" spans="1:1" ht="18" customHeight="1" x14ac:dyDescent="0.35">
      <c r="A927" s="14"/>
    </row>
    <row r="928" spans="1:1" ht="18" customHeight="1" x14ac:dyDescent="0.35">
      <c r="A928" s="14"/>
    </row>
    <row r="929" spans="1:1" ht="18" customHeight="1" x14ac:dyDescent="0.35">
      <c r="A929" s="14"/>
    </row>
    <row r="930" spans="1:1" ht="18" customHeight="1" x14ac:dyDescent="0.35">
      <c r="A930" s="14"/>
    </row>
    <row r="931" spans="1:1" ht="18" customHeight="1" x14ac:dyDescent="0.35">
      <c r="A931" s="14"/>
    </row>
    <row r="932" spans="1:1" ht="18" customHeight="1" x14ac:dyDescent="0.35">
      <c r="A932" s="14"/>
    </row>
    <row r="933" spans="1:1" ht="18" customHeight="1" x14ac:dyDescent="0.35">
      <c r="A933" s="14"/>
    </row>
    <row r="934" spans="1:1" ht="18" customHeight="1" x14ac:dyDescent="0.35">
      <c r="A934" s="14"/>
    </row>
    <row r="935" spans="1:1" ht="18" customHeight="1" x14ac:dyDescent="0.35">
      <c r="A935" s="14"/>
    </row>
    <row r="936" spans="1:1" ht="18" customHeight="1" x14ac:dyDescent="0.35">
      <c r="A936" s="14"/>
    </row>
    <row r="937" spans="1:1" ht="18" customHeight="1" x14ac:dyDescent="0.35">
      <c r="A937" s="14"/>
    </row>
    <row r="938" spans="1:1" ht="18" customHeight="1" x14ac:dyDescent="0.35">
      <c r="A938" s="14"/>
    </row>
    <row r="939" spans="1:1" ht="18" customHeight="1" x14ac:dyDescent="0.35">
      <c r="A939" s="14"/>
    </row>
    <row r="940" spans="1:1" ht="18" customHeight="1" x14ac:dyDescent="0.35">
      <c r="A940" s="14"/>
    </row>
    <row r="941" spans="1:1" ht="18" customHeight="1" x14ac:dyDescent="0.35">
      <c r="A941" s="14"/>
    </row>
    <row r="942" spans="1:1" ht="18" customHeight="1" x14ac:dyDescent="0.35">
      <c r="A942" s="14"/>
    </row>
    <row r="943" spans="1:1" ht="18" customHeight="1" x14ac:dyDescent="0.35">
      <c r="A943" s="14"/>
    </row>
    <row r="944" spans="1:1" ht="18" customHeight="1" x14ac:dyDescent="0.35">
      <c r="A944" s="14"/>
    </row>
    <row r="945" spans="1:1" ht="18" customHeight="1" x14ac:dyDescent="0.35">
      <c r="A945" s="14"/>
    </row>
    <row r="946" spans="1:1" ht="18" customHeight="1" x14ac:dyDescent="0.35">
      <c r="A946" s="14"/>
    </row>
    <row r="947" spans="1:1" ht="18" customHeight="1" x14ac:dyDescent="0.35">
      <c r="A947" s="14"/>
    </row>
    <row r="948" spans="1:1" ht="18" customHeight="1" x14ac:dyDescent="0.35">
      <c r="A948" s="14"/>
    </row>
    <row r="949" spans="1:1" ht="18" customHeight="1" x14ac:dyDescent="0.35">
      <c r="A949" s="14"/>
    </row>
    <row r="950" spans="1:1" ht="18" customHeight="1" x14ac:dyDescent="0.35">
      <c r="A950" s="14"/>
    </row>
    <row r="951" spans="1:1" ht="18" customHeight="1" x14ac:dyDescent="0.35">
      <c r="A951" s="14"/>
    </row>
    <row r="952" spans="1:1" ht="18" customHeight="1" x14ac:dyDescent="0.35">
      <c r="A952" s="14"/>
    </row>
    <row r="953" spans="1:1" ht="18" customHeight="1" x14ac:dyDescent="0.35">
      <c r="A953" s="14"/>
    </row>
    <row r="954" spans="1:1" ht="18" customHeight="1" x14ac:dyDescent="0.35">
      <c r="A954" s="14"/>
    </row>
    <row r="955" spans="1:1" ht="18" customHeight="1" x14ac:dyDescent="0.35">
      <c r="A955" s="14"/>
    </row>
    <row r="956" spans="1:1" ht="18" customHeight="1" x14ac:dyDescent="0.35">
      <c r="A956" s="14"/>
    </row>
    <row r="957" spans="1:1" ht="18" customHeight="1" x14ac:dyDescent="0.35">
      <c r="A957" s="14"/>
    </row>
    <row r="958" spans="1:1" ht="18" customHeight="1" x14ac:dyDescent="0.35">
      <c r="A958" s="14"/>
    </row>
    <row r="959" spans="1:1" ht="18" customHeight="1" x14ac:dyDescent="0.35">
      <c r="A959" s="14"/>
    </row>
    <row r="960" spans="1:1" ht="18" customHeight="1" x14ac:dyDescent="0.35">
      <c r="A960" s="14"/>
    </row>
    <row r="961" spans="1:1" ht="18" customHeight="1" x14ac:dyDescent="0.35">
      <c r="A961" s="14"/>
    </row>
    <row r="962" spans="1:1" ht="18" customHeight="1" x14ac:dyDescent="0.35">
      <c r="A962" s="14"/>
    </row>
    <row r="963" spans="1:1" ht="18" customHeight="1" x14ac:dyDescent="0.35">
      <c r="A963" s="14"/>
    </row>
    <row r="964" spans="1:1" ht="18" customHeight="1" x14ac:dyDescent="0.35">
      <c r="A964" s="14"/>
    </row>
    <row r="965" spans="1:1" ht="18" customHeight="1" x14ac:dyDescent="0.35">
      <c r="A965" s="14"/>
    </row>
    <row r="966" spans="1:1" ht="18" customHeight="1" x14ac:dyDescent="0.35">
      <c r="A966" s="14"/>
    </row>
    <row r="967" spans="1:1" ht="18" customHeight="1" x14ac:dyDescent="0.35">
      <c r="A967" s="14"/>
    </row>
    <row r="968" spans="1:1" ht="18" customHeight="1" x14ac:dyDescent="0.35">
      <c r="A968" s="14"/>
    </row>
    <row r="969" spans="1:1" ht="18" customHeight="1" x14ac:dyDescent="0.35">
      <c r="A969" s="14"/>
    </row>
    <row r="970" spans="1:1" ht="18" customHeight="1" x14ac:dyDescent="0.35">
      <c r="A970" s="14"/>
    </row>
    <row r="971" spans="1:1" ht="18" customHeight="1" x14ac:dyDescent="0.35">
      <c r="A971" s="14"/>
    </row>
    <row r="972" spans="1:1" ht="18" customHeight="1" x14ac:dyDescent="0.35">
      <c r="A972" s="14"/>
    </row>
    <row r="973" spans="1:1" ht="18" customHeight="1" x14ac:dyDescent="0.35">
      <c r="A973" s="14"/>
    </row>
    <row r="974" spans="1:1" ht="18" customHeight="1" x14ac:dyDescent="0.35">
      <c r="A974" s="14"/>
    </row>
    <row r="975" spans="1:1" ht="18" customHeight="1" x14ac:dyDescent="0.35">
      <c r="A975" s="14"/>
    </row>
    <row r="976" spans="1:1" ht="18" customHeight="1" x14ac:dyDescent="0.35">
      <c r="A976" s="14"/>
    </row>
    <row r="977" spans="1:1" ht="18" customHeight="1" x14ac:dyDescent="0.35">
      <c r="A977" s="14"/>
    </row>
    <row r="978" spans="1:1" ht="18" customHeight="1" x14ac:dyDescent="0.35">
      <c r="A978" s="14"/>
    </row>
    <row r="979" spans="1:1" ht="18" customHeight="1" x14ac:dyDescent="0.35">
      <c r="A979" s="14"/>
    </row>
    <row r="980" spans="1:1" ht="18" customHeight="1" x14ac:dyDescent="0.35">
      <c r="A980" s="14"/>
    </row>
    <row r="981" spans="1:1" ht="18" customHeight="1" x14ac:dyDescent="0.35">
      <c r="A981" s="14"/>
    </row>
    <row r="982" spans="1:1" ht="18" customHeight="1" x14ac:dyDescent="0.35">
      <c r="A982" s="14"/>
    </row>
    <row r="983" spans="1:1" ht="18" customHeight="1" x14ac:dyDescent="0.35">
      <c r="A983" s="14"/>
    </row>
    <row r="984" spans="1:1" ht="18" customHeight="1" x14ac:dyDescent="0.35">
      <c r="A984" s="14"/>
    </row>
    <row r="985" spans="1:1" ht="18" customHeight="1" x14ac:dyDescent="0.35">
      <c r="A985" s="14"/>
    </row>
    <row r="986" spans="1:1" ht="18" customHeight="1" x14ac:dyDescent="0.35">
      <c r="A986" s="14"/>
    </row>
    <row r="987" spans="1:1" ht="18" customHeight="1" x14ac:dyDescent="0.35">
      <c r="A987" s="14"/>
    </row>
    <row r="988" spans="1:1" ht="18" customHeight="1" x14ac:dyDescent="0.35">
      <c r="A988" s="14"/>
    </row>
    <row r="989" spans="1:1" ht="18" customHeight="1" x14ac:dyDescent="0.35">
      <c r="A989" s="14"/>
    </row>
    <row r="990" spans="1:1" ht="18" customHeight="1" x14ac:dyDescent="0.35">
      <c r="A990" s="14"/>
    </row>
    <row r="991" spans="1:1" ht="18" customHeight="1" x14ac:dyDescent="0.35">
      <c r="A991" s="14"/>
    </row>
    <row r="992" spans="1:1" ht="18" customHeight="1" x14ac:dyDescent="0.35">
      <c r="A992" s="14"/>
    </row>
    <row r="993" spans="1:1" ht="18" customHeight="1" x14ac:dyDescent="0.35">
      <c r="A993" s="14"/>
    </row>
    <row r="994" spans="1:1" ht="18" customHeight="1" x14ac:dyDescent="0.35">
      <c r="A994" s="14"/>
    </row>
    <row r="995" spans="1:1" ht="18" customHeight="1" x14ac:dyDescent="0.35">
      <c r="A995" s="14"/>
    </row>
    <row r="996" spans="1:1" ht="18" customHeight="1" x14ac:dyDescent="0.35">
      <c r="A996" s="14"/>
    </row>
    <row r="997" spans="1:1" ht="18" customHeight="1" x14ac:dyDescent="0.35">
      <c r="A997" s="14"/>
    </row>
    <row r="998" spans="1:1" ht="18" customHeight="1" x14ac:dyDescent="0.35">
      <c r="A998" s="14"/>
    </row>
    <row r="999" spans="1:1" ht="18" customHeight="1" x14ac:dyDescent="0.35">
      <c r="A999" s="14"/>
    </row>
    <row r="1000" spans="1:1" ht="18" customHeight="1" x14ac:dyDescent="0.35">
      <c r="A1000" s="1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Meat Birds</vt:lpstr>
      <vt:lpstr>Pullet Cost</vt:lpstr>
      <vt:lpstr>Egg Production</vt:lpstr>
      <vt:lpstr>About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Mike Badger</cp:lastModifiedBy>
  <dcterms:modified xsi:type="dcterms:W3CDTF">2026-03-09T14:52:13Z</dcterms:modified>
</cp:coreProperties>
</file>